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itom tech\Dropbox\0 - Práce Dropbox\3000 - Orlovna\2224 - KOPECKÝ - MŠ Soukenická\TISK\"/>
    </mc:Choice>
  </mc:AlternateContent>
  <xr:revisionPtr revIDLastSave="0" documentId="8_{2B5D133E-0F64-4DA5-A920-188D03922BB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Pol'!$A$1:$X$68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7" i="1" l="1"/>
  <c r="I58" i="1" s="1"/>
  <c r="J54" i="1" s="1"/>
  <c r="I56" i="1"/>
  <c r="I55" i="1"/>
  <c r="I54" i="1"/>
  <c r="I53" i="1"/>
  <c r="G42" i="1"/>
  <c r="F42" i="1"/>
  <c r="I42" i="1" s="1"/>
  <c r="G41" i="1"/>
  <c r="F41" i="1"/>
  <c r="G39" i="1"/>
  <c r="F39" i="1"/>
  <c r="G67" i="12"/>
  <c r="BA18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0" i="12"/>
  <c r="M10" i="12" s="1"/>
  <c r="I10" i="12"/>
  <c r="K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6" i="12"/>
  <c r="G8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I28" i="12"/>
  <c r="K28" i="12"/>
  <c r="M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2" i="12"/>
  <c r="M32" i="12" s="1"/>
  <c r="I32" i="12"/>
  <c r="I31" i="12" s="1"/>
  <c r="K32" i="12"/>
  <c r="K31" i="12" s="1"/>
  <c r="O32" i="12"/>
  <c r="O31" i="12" s="1"/>
  <c r="Q32" i="12"/>
  <c r="Q31" i="12" s="1"/>
  <c r="V32" i="12"/>
  <c r="G33" i="12"/>
  <c r="G31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G37" i="12"/>
  <c r="I37" i="12"/>
  <c r="K37" i="12"/>
  <c r="M37" i="12"/>
  <c r="O37" i="12"/>
  <c r="Q37" i="12"/>
  <c r="V37" i="12"/>
  <c r="V31" i="12" s="1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I42" i="12"/>
  <c r="K42" i="12"/>
  <c r="M42" i="12"/>
  <c r="O42" i="12"/>
  <c r="Q42" i="12"/>
  <c r="V42" i="12"/>
  <c r="G43" i="12"/>
  <c r="M43" i="12" s="1"/>
  <c r="I43" i="12"/>
  <c r="K43" i="12"/>
  <c r="O43" i="12"/>
  <c r="Q43" i="12"/>
  <c r="V43" i="12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1" i="12"/>
  <c r="I51" i="12"/>
  <c r="K51" i="12"/>
  <c r="M51" i="12"/>
  <c r="O51" i="12"/>
  <c r="Q51" i="12"/>
  <c r="V51" i="12"/>
  <c r="G52" i="12"/>
  <c r="I52" i="12"/>
  <c r="K52" i="12"/>
  <c r="M52" i="12"/>
  <c r="O52" i="12"/>
  <c r="Q52" i="12"/>
  <c r="V52" i="12"/>
  <c r="O53" i="12"/>
  <c r="G54" i="12"/>
  <c r="M54" i="12" s="1"/>
  <c r="I54" i="12"/>
  <c r="I53" i="12" s="1"/>
  <c r="K54" i="12"/>
  <c r="K53" i="12" s="1"/>
  <c r="O54" i="12"/>
  <c r="Q54" i="12"/>
  <c r="Q53" i="12" s="1"/>
  <c r="V54" i="12"/>
  <c r="G55" i="12"/>
  <c r="G53" i="12" s="1"/>
  <c r="I55" i="12"/>
  <c r="K55" i="12"/>
  <c r="O55" i="12"/>
  <c r="Q55" i="12"/>
  <c r="V55" i="12"/>
  <c r="V53" i="12" s="1"/>
  <c r="G56" i="12"/>
  <c r="I56" i="12"/>
  <c r="K56" i="12"/>
  <c r="M56" i="12"/>
  <c r="O56" i="12"/>
  <c r="Q56" i="12"/>
  <c r="V56" i="12"/>
  <c r="G57" i="12"/>
  <c r="K57" i="12"/>
  <c r="O57" i="12"/>
  <c r="G58" i="12"/>
  <c r="I58" i="12"/>
  <c r="I57" i="12" s="1"/>
  <c r="K58" i="12"/>
  <c r="M58" i="12"/>
  <c r="M57" i="12" s="1"/>
  <c r="O58" i="12"/>
  <c r="Q58" i="12"/>
  <c r="Q57" i="12" s="1"/>
  <c r="V58" i="12"/>
  <c r="V57" i="12" s="1"/>
  <c r="G61" i="12"/>
  <c r="K61" i="12"/>
  <c r="O61" i="12"/>
  <c r="V61" i="12"/>
  <c r="G62" i="12"/>
  <c r="I62" i="12"/>
  <c r="I61" i="12" s="1"/>
  <c r="K62" i="12"/>
  <c r="M62" i="12"/>
  <c r="M61" i="12" s="1"/>
  <c r="O62" i="12"/>
  <c r="Q62" i="12"/>
  <c r="Q61" i="12" s="1"/>
  <c r="V62" i="12"/>
  <c r="G63" i="12"/>
  <c r="K63" i="12"/>
  <c r="O63" i="12"/>
  <c r="V63" i="12"/>
  <c r="G64" i="12"/>
  <c r="I64" i="12"/>
  <c r="I63" i="12" s="1"/>
  <c r="K64" i="12"/>
  <c r="M64" i="12"/>
  <c r="M63" i="12" s="1"/>
  <c r="O64" i="12"/>
  <c r="Q64" i="12"/>
  <c r="Q63" i="12" s="1"/>
  <c r="V64" i="12"/>
  <c r="AE67" i="12"/>
  <c r="AF67" i="12"/>
  <c r="I20" i="1"/>
  <c r="I19" i="1"/>
  <c r="I18" i="1"/>
  <c r="I17" i="1"/>
  <c r="I16" i="1"/>
  <c r="F43" i="1"/>
  <c r="G23" i="1" s="1"/>
  <c r="G43" i="1"/>
  <c r="G25" i="1" s="1"/>
  <c r="H43" i="1"/>
  <c r="I39" i="1"/>
  <c r="I43" i="1" s="1"/>
  <c r="J28" i="1"/>
  <c r="J26" i="1"/>
  <c r="G38" i="1"/>
  <c r="F38" i="1"/>
  <c r="J23" i="1"/>
  <c r="J24" i="1"/>
  <c r="J25" i="1"/>
  <c r="J27" i="1"/>
  <c r="E24" i="1"/>
  <c r="G24" i="1"/>
  <c r="E26" i="1"/>
  <c r="G26" i="1"/>
  <c r="J55" i="1" l="1"/>
  <c r="J56" i="1"/>
  <c r="J57" i="1"/>
  <c r="J53" i="1"/>
  <c r="I41" i="1"/>
  <c r="A27" i="1"/>
  <c r="M8" i="12"/>
  <c r="M55" i="12"/>
  <c r="M53" i="12" s="1"/>
  <c r="M33" i="12"/>
  <c r="M31" i="12" s="1"/>
  <c r="M16" i="12"/>
  <c r="I21" i="1"/>
  <c r="J39" i="1"/>
  <c r="J43" i="1" s="1"/>
  <c r="J41" i="1"/>
  <c r="J42" i="1"/>
  <c r="J58" i="1" l="1"/>
  <c r="A28" i="1"/>
  <c r="G28" i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sitom tech</author>
  </authors>
  <commentList>
    <comment ref="S6" authorId="0" shapeId="0" xr:uid="{6C61729C-20E9-42ED-A809-84F5FBF1820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66884B4-C270-436D-9F38-A73996E1F4B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<sst xmlns="http://schemas.openxmlformats.org/spreadsheetml/2006/main" count="531" uniqueCount="222">
  <si>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</si>
  <si>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</si>
  <si>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</si>
  <si>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</si>
  <si>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</si>
  <si>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</si>
  <si>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</si>
  <si>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</si>
  <si>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</si>
  <si>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</si>
  <si>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</si>
  <si>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</si>
  <si>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</si>
  <si>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</si>
  <si>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</si>
  <si>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</si>
  <si>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</si>
  <si>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</si>
  <si>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</si>
  <si>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</si>
  <si>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</si>
  <si>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</si>
  <si>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</si>
  <si>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</si>
  <si>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</si>
  <si>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</si>
  <si>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</si>
  <si>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</si>
  <si>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</si>
  <si>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</si>
  <si>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</si>
  <si>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</si>
  <si>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</si>
  <si>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</si>
  <si>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</si>
  <si>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</si>
  <si>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</si>
  <si>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</si>
  <si>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</si>
  <si>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</si>
  <si>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</si>
  <si>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</si>
  <si>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</si>
  <si>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</si>
  <si>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Elektroinstalace Soukenická - etepa I</t>
  </si>
  <si>
    <t xml:space="preserve"> MŠ BRNO, SOUKENICKÁ 8</t>
  </si>
  <si>
    <t>Objekt:</t>
  </si>
  <si>
    <t>Rozpočet:</t>
  </si>
  <si>
    <t>2224</t>
  </si>
  <si>
    <t>MŠ Soukenická</t>
  </si>
  <si>
    <t>Stavba</t>
  </si>
  <si>
    <t>Stavební objekt</t>
  </si>
  <si>
    <t>Celkem za stavbu</t>
  </si>
  <si>
    <t>CZK</t>
  </si>
  <si>
    <t>#POPS</t>
  </si>
  <si>
    <t>Popis stavby: 2224 - MŠ Soukenická</t>
  </si>
  <si>
    <t>#POPO</t>
  </si>
  <si>
    <t>Popis objektu: 01 -  MŠ BRNO, SOUKENICKÁ 8</t>
  </si>
  <si>
    <t>#POPR</t>
  </si>
  <si>
    <t>Popis rozpočtu: 01 - Elektroinstalace Soukenická - etepa I</t>
  </si>
  <si>
    <t>Rekapitulace dílů</t>
  </si>
  <si>
    <t>Typ dílu</t>
  </si>
  <si>
    <t>61</t>
  </si>
  <si>
    <t>Úpravy povrchů vnitřní</t>
  </si>
  <si>
    <t>97</t>
  </si>
  <si>
    <t>Přesuny suti a vybouraných hmot</t>
  </si>
  <si>
    <t>M21</t>
  </si>
  <si>
    <t>Elektromontáže</t>
  </si>
  <si>
    <t>M22</t>
  </si>
  <si>
    <t>Montáž sdělovací a zabezp. techniky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</si>
  <si>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</si>
  <si>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</si>
  <si>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</si>
  <si>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</si>
  <si>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</si>
  <si>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</si>
  <si>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</si>
  <si>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</si>
  <si>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</si>
  <si>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</si>
  <si>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</si>
  <si>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</si>
  <si>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</si>
  <si>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</si>
  <si>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</si>
  <si>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</si>
  <si>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</si>
  <si>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</si>
  <si>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</si>
  <si>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</si>
  <si>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</si>
  <si>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</si>
  <si>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</si>
  <si>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</si>
  <si>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</si>
  <si>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</si>
  <si>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</si>
  <si>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</si>
  <si>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</si>
  <si>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</si>
  <si>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210810045RT1</t>
  </si>
  <si>
    <t>Montáž kabelu CYKY 750 V, 3 x 1,5 mm2, pevně uloženého, včetně dodávky kabelu</t>
  </si>
  <si>
    <t>m</t>
  </si>
  <si>
    <t>RTS 22/ I</t>
  </si>
  <si>
    <t>Práce</t>
  </si>
  <si>
    <t>POL1_9</t>
  </si>
  <si>
    <t>210810049RT1</t>
  </si>
  <si>
    <t>Montáž kabelu CYKY 750 V, 4 x 1,5 mm2, pevně uloženého, včetně dodávky kabelu</t>
  </si>
  <si>
    <t>210810055RT1</t>
  </si>
  <si>
    <t>Montáž kabelu CYKY 750 V, 5 x 1,5 mm2, pevně uloženého, včetně dodávky kabelu</t>
  </si>
  <si>
    <t>210810046RT3</t>
  </si>
  <si>
    <t>Montáž kabelu CYKY 750 V, 3 x 2,5 mm2, pevně uloženého, včetně dodávky kabelu</t>
  </si>
  <si>
    <t>210110041RT6</t>
  </si>
  <si>
    <t>Montáž spínače zapuštěného a polozapuštěného včetně zapojení, dodávky spínače, krytu a rámečku, jednopólového,  , řazení 1</t>
  </si>
  <si>
    <t>kus</t>
  </si>
  <si>
    <t>210110043RT6</t>
  </si>
  <si>
    <t>Montáž spínače zapuštěného a polozapuštěného včetně zapojení, dodávky spínače, krytu a rámečku, sériového,  , řazení 5</t>
  </si>
  <si>
    <t>210110045RT6</t>
  </si>
  <si>
    <t>Montáž spínače zapuštěného a polozapuštěného včetně zapojení, dodávky spínače, krytu a rámečku, střídavého,  , řazení 6</t>
  </si>
  <si>
    <t>210111011RT6</t>
  </si>
  <si>
    <t xml:space="preserve">Montáž zásuvky domovní zapuštěné včetně zapojení včetně dodávky zásuvky kompletní jednonásobné s ochr.kolíkem 16A/250VAC a rámečkem,  , provedení 2P+PE,  </t>
  </si>
  <si>
    <t>220260020R00</t>
  </si>
  <si>
    <t>Krabice KU 68 ve zdi včetně vysekání lůžka</t>
  </si>
  <si>
    <t>Vysekání lůžka ve zdivu, upevnění krabic do lůžka včetně zhotovení potřebných otvorů pro trubky, vodiče a zavíčkování. Bez svorek a zapojení vodičů. Včetně dodávky krabice.</t>
  </si>
  <si>
    <t>POP</t>
  </si>
  <si>
    <t>210010535RT2</t>
  </si>
  <si>
    <t>Připojení svorkovnice bezšroubové, včetně dodávky spojovací krabicové svorky pro 2 vodiče, pro průřez 0,5 - 2,5 mm2</t>
  </si>
  <si>
    <t>POL1_</t>
  </si>
  <si>
    <t>210010535RT3</t>
  </si>
  <si>
    <t>Připojení svorkovnice bezšroubové, včetně dodávky spojovací krabicové svorky pro 3 vodiče, pro průřez 0,5 - 2,5 mm2</t>
  </si>
  <si>
    <t>210010535RT4</t>
  </si>
  <si>
    <t>Připojení svorkovnice bezšroubové, včetně dodávky spojovací krabicové svorky pro 4 vodiče, pro průřez 0,5 - 2,5 mm2</t>
  </si>
  <si>
    <t>210010535RT5</t>
  </si>
  <si>
    <t>Připojení svorkovnice bezšroubové, včetně dodávky spojovací krabicové svorky pro 5 vodičů, pro průřez 0,5 - 2,5 mm2</t>
  </si>
  <si>
    <t>R_3086494T</t>
  </si>
  <si>
    <t>Svítidlo typ A - přisazené LED 12W, 1200lm, 3000K, O150x72mm</t>
  </si>
  <si>
    <t>ks</t>
  </si>
  <si>
    <t>Vlastní</t>
  </si>
  <si>
    <t>Indiv</t>
  </si>
  <si>
    <t>Specifikace</t>
  </si>
  <si>
    <t>POL3_</t>
  </si>
  <si>
    <t>R_3086495T</t>
  </si>
  <si>
    <t>Svítidlo typ B - přisazené LED 58,6W, 3900lm, 3000K, O600x100mm</t>
  </si>
  <si>
    <t>R_3086497T</t>
  </si>
  <si>
    <t>Svítidlo typ F - zavěšené LED 32,6W, 3338lm, 3000K, 1200x85x65mm</t>
  </si>
  <si>
    <t>R_3085829T</t>
  </si>
  <si>
    <t>Svítidlo typ G - zapuštěné LED 12W, 1080lm, 3000K, O166x36mm</t>
  </si>
  <si>
    <t>1748290421</t>
  </si>
  <si>
    <t>Svítidlo typ J - přisazené LED 12W, 960lm, 3000K, 586x40x78mm</t>
  </si>
  <si>
    <t xml:space="preserve">ks    </t>
  </si>
  <si>
    <t>650101521R00</t>
  </si>
  <si>
    <t>LED, stropního, přisazeného</t>
  </si>
  <si>
    <t>1807290421</t>
  </si>
  <si>
    <t>Svítidlo typ N nouzové přisazené s piktogramem LED 1W, 1h</t>
  </si>
  <si>
    <t>650101921R00</t>
  </si>
  <si>
    <t>nouzového, stropního, přisazeného</t>
  </si>
  <si>
    <t>34121050R</t>
  </si>
  <si>
    <t>kabel SYKFY; sdělovací, stíněný vnitřní; pevné uložení vnitřní; Cu plná holá jádra; počet prvků 5; počet žil v prvku 2; jmen.prům.jádra 0,50 mm; teplota použití -25 až 60 °C; barva pláště šedá</t>
  </si>
  <si>
    <t>SPCM</t>
  </si>
  <si>
    <t>222280221R00</t>
  </si>
  <si>
    <t>SYKFY 5x2x0.5 mm v trubkách</t>
  </si>
  <si>
    <t>34121550R</t>
  </si>
  <si>
    <t>kabel JYTY; sdělovací; pevné uložení vnitřní; Cu jádra holá; počet žil 2; jmen.prům.jádra 1,00 mm; teplota použití do 70 °C; barva pláště šedá</t>
  </si>
  <si>
    <t>210860221R00</t>
  </si>
  <si>
    <t>Montáž kabelu ovládacího JYTY s Al laminovanou fólií, 2 x 1 mm, pevně uloženého</t>
  </si>
  <si>
    <t>210010003RU2</t>
  </si>
  <si>
    <t>Montáž trubky ohebné, z PVC, uložené pod omítku, vnější průměr 25 mm, mech. pevnost 320 N/5 cm, včetně dodávky materiálu</t>
  </si>
  <si>
    <t>093215022018</t>
  </si>
  <si>
    <t>Elektromechanický zámek, kompletní sestava včetně montážního příslušenství, včetně skrytého, kabelového přechodu - montáž při výrobě dveří</t>
  </si>
  <si>
    <t>R_3084679T</t>
  </si>
  <si>
    <t>Kamerový modul. Barevná kamera s úhlem záběru 86° horizontálně, 67° vertikálně, Ruční natočení kamery +-15°. Vestavěné IR osvětlení, vestavné vyhřívání, možnost externí kamery</t>
  </si>
  <si>
    <t>222323323R00</t>
  </si>
  <si>
    <t>Tlač. tablo s kamerou do zdi (do 9 tlač.el.vrát.)</t>
  </si>
  <si>
    <t>R_3084681T</t>
  </si>
  <si>
    <t>Hlasový modul, 3 stavové LED diody, snímač intenzity osvětlení. Svorky pro připojení zámku., Svorky pro připojení snímače otevření dveří nebo zámku. Svorky pro připojení odchodového tlačítka.</t>
  </si>
  <si>
    <t>222323317R00</t>
  </si>
  <si>
    <t>Modul hlasitého elektrického vrátného</t>
  </si>
  <si>
    <t>R_3084684T</t>
  </si>
  <si>
    <t>Tlačítkový modul, 2 tlačítka pro vyzvánění.</t>
  </si>
  <si>
    <t>222323324R00</t>
  </si>
  <si>
    <t>Tlač.tablo s klávesnicí, čtečkou a kamerou do zdi</t>
  </si>
  <si>
    <t>R_3084685T</t>
  </si>
  <si>
    <t>Jednotka řídicí univerzální, řadová. Pro napájení a řízení systému.</t>
  </si>
  <si>
    <t>222323311R00</t>
  </si>
  <si>
    <t>Systémový zdroj, do rozvaděče</t>
  </si>
  <si>
    <t>R_3084682T</t>
  </si>
  <si>
    <t>Videotelefon domovní, s hands-free ovládáním. Barevný displej 4,3“ s OSD ovládáním, 6 tlačítek, otevření druhého zámku, funkce interkomu, přesměrování vyzvánění v době nepřítomnosti.</t>
  </si>
  <si>
    <t>222323302R00</t>
  </si>
  <si>
    <t>Domácí videotelefon digitální, na úchyt.body</t>
  </si>
  <si>
    <t>R_3084690T</t>
  </si>
  <si>
    <t>Kryt tlačítkového tabla, velikost 1/3. Pro umístění 3 funkčních modulů v 1 sloupci.</t>
  </si>
  <si>
    <t>R_3084691T</t>
  </si>
  <si>
    <t>Krabice instalační, zapuštěná, velikost 1/3., Pro montáž krytu tlačítkového tabla, velikost 1/3 pod omítku</t>
  </si>
  <si>
    <t>R_3084691T1</t>
  </si>
  <si>
    <t>Krycí stříška, velikost 1/3.</t>
  </si>
  <si>
    <t>449861130R</t>
  </si>
  <si>
    <t>detektor hlásič multisenzorový, kombinace optického a teplotního senzoru; IP 43; T -20 až 60 °C; pr.100 x 50 mm</t>
  </si>
  <si>
    <t>222330891R00</t>
  </si>
  <si>
    <t>Kouřový nasávací hlásič 1kanálový, na úchytné body</t>
  </si>
  <si>
    <t>905      R02</t>
  </si>
  <si>
    <t>Hzs-revize provoz.souboru a st.obj., Uprava stavajiciho rozvadece</t>
  </si>
  <si>
    <t>h</t>
  </si>
  <si>
    <t>Prav.M</t>
  </si>
  <si>
    <t>HZS</t>
  </si>
  <si>
    <t>POL10_</t>
  </si>
  <si>
    <t>905      R04</t>
  </si>
  <si>
    <t>Demontáž stávající elektroinstalace</t>
  </si>
  <si>
    <t>RTS 21/ I</t>
  </si>
  <si>
    <t>905      R01</t>
  </si>
  <si>
    <t>Hzs-revize provoz.souboru a st.obj., Revize</t>
  </si>
  <si>
    <t>971033123R00</t>
  </si>
  <si>
    <t>Vybourání otvorů ve zdivu cihelném vrtání otvorů ve zdivu z jakýchkoliv cihel pálených_x000D_
 průměru do 30 mm, do hloubky 450 mm</t>
  </si>
  <si>
    <t>801-3</t>
  </si>
  <si>
    <t>základovém nebo nadzákladovém,</t>
  </si>
  <si>
    <t>SPI</t>
  </si>
  <si>
    <t>Včetně pomocného lešení o výšce podlahy do 1900 mm a pro zatížení do 1,5 kPa  (150 kg/m2).</t>
  </si>
  <si>
    <t>220261664R00</t>
  </si>
  <si>
    <t>Hrubá výplň drážky</t>
  </si>
  <si>
    <t>974031121R00</t>
  </si>
  <si>
    <t>Vysekání rýh v jakémkoliv zdivu cihelném v ploše_x000D_
 do hloubky 30 mm, šířky do 30 mm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</si>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</sst>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NbloU6Ylpm+3UTDpUdjwec3cFORs2jNXOAkEZCVVMV/vqJQH4O894R2j+5DwI8qWT03chv+QQVZ+AOwXKTZ1DA==" saltValue="9zzrh0SYjC4nA9OuxFSbK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">
      <c r="A4" s="111">
        <v>1100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SUMIF(F53:F57,A16,I53:I57)+SUMIF(F53:F57,"PSU",I53:I57)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SUMIF(F53:F57,A17,I53:I57)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SUMIF(F53:F57,A18,I53:I57)</f>
        <v>0</v>
      </c>
      <c r="J18" s="85"/>
    </row>
    <row r="19" spans="1:10" ht="23.25" customHeight="1" x14ac:dyDescent="0.2">
      <c r="A19" s="199" t="s">
        <v>70</v>
      </c>
      <c r="B19" s="38" t="s">
        <v>27</v>
      </c>
      <c r="C19" s="62"/>
      <c r="D19" s="63"/>
      <c r="E19" s="83"/>
      <c r="F19" s="84"/>
      <c r="G19" s="83"/>
      <c r="H19" s="84"/>
      <c r="I19" s="83">
        <f>SUMIF(F53:F57,A19,I53:I57)</f>
        <v>0</v>
      </c>
      <c r="J19" s="85"/>
    </row>
    <row r="20" spans="1:10" ht="23.25" customHeight="1" x14ac:dyDescent="0.2">
      <c r="A20" s="199" t="s">
        <v>71</v>
      </c>
      <c r="B20" s="38" t="s">
        <v>28</v>
      </c>
      <c r="C20" s="62"/>
      <c r="D20" s="63"/>
      <c r="E20" s="83"/>
      <c r="F20" s="84"/>
      <c r="G20" s="83"/>
      <c r="H20" s="84"/>
      <c r="I20" s="83">
        <f>SUMIF(F53:F57,A20,I53:I57)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">
      <c r="A39" s="137">
        <v>1</v>
      </c>
      <c r="B39" s="148" t="s">
        <v>50</v>
      </c>
      <c r="C39" s="149"/>
      <c r="D39" s="149"/>
      <c r="E39" s="149"/>
      <c r="F39" s="150">
        <f>'01 01 Pol'!AE67</f>
        <v>0</v>
      </c>
      <c r="G39" s="151">
        <f>'01 01 Pol'!AF67</f>
        <v>0</v>
      </c>
      <c r="H39" s="152"/>
      <c r="I39" s="153">
        <f>F39+G39+H39</f>
        <v>0</v>
      </c>
      <c r="J39" s="154" t="str">
        <f>IF(_xlfn.SINGLE(CenaCelkemVypocet)=0,"",I39/_xlfn.SINGLE(CenaCelkemVypocet)*100)</f>
        <v/>
      </c>
    </row>
    <row r="40" spans="1:10" ht="25.5" hidden="1" customHeight="1" x14ac:dyDescent="0.2">
      <c r="A40" s="137">
        <v>2</v>
      </c>
      <c r="B40" s="155"/>
      <c r="C40" s="156" t="s">
        <v>51</v>
      </c>
      <c r="D40" s="156"/>
      <c r="E40" s="156"/>
      <c r="F40" s="157"/>
      <c r="G40" s="158"/>
      <c r="H40" s="158"/>
      <c r="I40" s="159"/>
      <c r="J40" s="160"/>
    </row>
    <row r="41" spans="1:10" ht="25.5" hidden="1" customHeight="1" x14ac:dyDescent="0.2">
      <c r="A41" s="137">
        <v>2</v>
      </c>
      <c r="B41" s="155" t="s">
        <v>43</v>
      </c>
      <c r="C41" s="156" t="s">
        <v>45</v>
      </c>
      <c r="D41" s="156"/>
      <c r="E41" s="156"/>
      <c r="F41" s="157">
        <f>'01 01 Pol'!AE67</f>
        <v>0</v>
      </c>
      <c r="G41" s="158">
        <f>'01 01 Pol'!AF67</f>
        <v>0</v>
      </c>
      <c r="H41" s="158"/>
      <c r="I41" s="159">
        <f>F41+G41+H41</f>
        <v>0</v>
      </c>
      <c r="J41" s="160" t="str">
        <f>IF(_xlfn.SINGLE(CenaCelkemVypocet)=0,"",I41/_xlfn.SINGLE(CenaCelkemVypocet)*100)</f>
        <v/>
      </c>
    </row>
    <row r="42" spans="1:10" ht="25.5" hidden="1" customHeight="1" x14ac:dyDescent="0.2">
      <c r="A42" s="137">
        <v>3</v>
      </c>
      <c r="B42" s="161" t="s">
        <v>43</v>
      </c>
      <c r="C42" s="149" t="s">
        <v>44</v>
      </c>
      <c r="D42" s="149"/>
      <c r="E42" s="149"/>
      <c r="F42" s="162">
        <f>'01 01 Pol'!AE67</f>
        <v>0</v>
      </c>
      <c r="G42" s="152">
        <f>'01 01 Pol'!AF67</f>
        <v>0</v>
      </c>
      <c r="H42" s="152"/>
      <c r="I42" s="153">
        <f>F42+G42+H42</f>
        <v>0</v>
      </c>
      <c r="J42" s="154" t="str">
        <f>IF(_xlfn.SINGLE(CenaCelkemVypocet)=0,"",I42/_xlfn.SINGLE(CenaCelkemVypocet)*100)</f>
        <v/>
      </c>
    </row>
    <row r="43" spans="1:10" ht="25.5" hidden="1" customHeight="1" x14ac:dyDescent="0.2">
      <c r="A43" s="137"/>
      <c r="B43" s="163" t="s">
        <v>52</v>
      </c>
      <c r="C43" s="164"/>
      <c r="D43" s="164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7">
        <f>SUMIF(A39:A42,"=1",I39:I42)</f>
        <v>0</v>
      </c>
      <c r="J43" s="168">
        <f>SUMIF(A39:A42,"=1",J39:J42)</f>
        <v>0</v>
      </c>
    </row>
    <row r="45" spans="1:10" x14ac:dyDescent="0.2">
      <c r="A45" t="s">
        <v>54</v>
      </c>
      <c r="B45" t="s">
        <v>55</v>
      </c>
    </row>
    <row r="46" spans="1:10" x14ac:dyDescent="0.2">
      <c r="A46" t="s">
        <v>56</v>
      </c>
      <c r="B46" t="s">
        <v>57</v>
      </c>
    </row>
    <row r="47" spans="1:10" x14ac:dyDescent="0.2">
      <c r="A47" t="s">
        <v>58</v>
      </c>
      <c r="B47" t="s">
        <v>59</v>
      </c>
    </row>
    <row r="50" spans="1:10" ht="15.75" x14ac:dyDescent="0.25">
      <c r="B50" s="179" t="s">
        <v>60</v>
      </c>
    </row>
    <row r="52" spans="1:10" ht="25.5" customHeight="1" x14ac:dyDescent="0.2">
      <c r="A52" s="181"/>
      <c r="B52" s="184" t="s">
        <v>17</v>
      </c>
      <c r="C52" s="184" t="s">
        <v>5</v>
      </c>
      <c r="D52" s="185"/>
      <c r="E52" s="185"/>
      <c r="F52" s="186" t="s">
        <v>61</v>
      </c>
      <c r="G52" s="186"/>
      <c r="H52" s="186"/>
      <c r="I52" s="186" t="s">
        <v>29</v>
      </c>
      <c r="J52" s="186" t="s">
        <v>0</v>
      </c>
    </row>
    <row r="53" spans="1:10" ht="36.75" customHeight="1" x14ac:dyDescent="0.2">
      <c r="A53" s="182"/>
      <c r="B53" s="187" t="s">
        <v>62</v>
      </c>
      <c r="C53" s="188" t="s">
        <v>63</v>
      </c>
      <c r="D53" s="189"/>
      <c r="E53" s="189"/>
      <c r="F53" s="195" t="s">
        <v>24</v>
      </c>
      <c r="G53" s="196"/>
      <c r="H53" s="196"/>
      <c r="I53" s="196">
        <f>'01 01 Pol'!G61</f>
        <v>0</v>
      </c>
      <c r="J53" s="193" t="str">
        <f>IF(I58=0,"",I53/I58*100)</f>
        <v/>
      </c>
    </row>
    <row r="54" spans="1:10" ht="36.75" customHeight="1" x14ac:dyDescent="0.2">
      <c r="A54" s="182"/>
      <c r="B54" s="187" t="s">
        <v>64</v>
      </c>
      <c r="C54" s="188" t="s">
        <v>65</v>
      </c>
      <c r="D54" s="189"/>
      <c r="E54" s="189"/>
      <c r="F54" s="195" t="s">
        <v>24</v>
      </c>
      <c r="G54" s="196"/>
      <c r="H54" s="196"/>
      <c r="I54" s="196">
        <f>'01 01 Pol'!G57+'01 01 Pol'!G63</f>
        <v>0</v>
      </c>
      <c r="J54" s="193" t="str">
        <f>IF(I58=0,"",I54/I58*100)</f>
        <v/>
      </c>
    </row>
    <row r="55" spans="1:10" ht="36.75" customHeight="1" x14ac:dyDescent="0.2">
      <c r="A55" s="182"/>
      <c r="B55" s="187" t="s">
        <v>66</v>
      </c>
      <c r="C55" s="188" t="s">
        <v>67</v>
      </c>
      <c r="D55" s="189"/>
      <c r="E55" s="189"/>
      <c r="F55" s="195" t="s">
        <v>26</v>
      </c>
      <c r="G55" s="196"/>
      <c r="H55" s="196"/>
      <c r="I55" s="196">
        <f>'01 01 Pol'!G8</f>
        <v>0</v>
      </c>
      <c r="J55" s="193" t="str">
        <f>IF(I58=0,"",I55/I58*100)</f>
        <v/>
      </c>
    </row>
    <row r="56" spans="1:10" ht="36.75" customHeight="1" x14ac:dyDescent="0.2">
      <c r="A56" s="182"/>
      <c r="B56" s="187" t="s">
        <v>68</v>
      </c>
      <c r="C56" s="188" t="s">
        <v>69</v>
      </c>
      <c r="D56" s="189"/>
      <c r="E56" s="189"/>
      <c r="F56" s="195" t="s">
        <v>26</v>
      </c>
      <c r="G56" s="196"/>
      <c r="H56" s="196"/>
      <c r="I56" s="196">
        <f>'01 01 Pol'!G31</f>
        <v>0</v>
      </c>
      <c r="J56" s="193" t="str">
        <f>IF(I58=0,"",I56/I58*100)</f>
        <v/>
      </c>
    </row>
    <row r="57" spans="1:10" ht="36.75" customHeight="1" x14ac:dyDescent="0.2">
      <c r="A57" s="182"/>
      <c r="B57" s="187" t="s">
        <v>70</v>
      </c>
      <c r="C57" s="188" t="s">
        <v>27</v>
      </c>
      <c r="D57" s="189"/>
      <c r="E57" s="189"/>
      <c r="F57" s="195" t="s">
        <v>70</v>
      </c>
      <c r="G57" s="196"/>
      <c r="H57" s="196"/>
      <c r="I57" s="196">
        <f>'01 01 Pol'!G53</f>
        <v>0</v>
      </c>
      <c r="J57" s="193" t="str">
        <f>IF(I58=0,"",I57/I58*100)</f>
        <v/>
      </c>
    </row>
    <row r="58" spans="1:10" ht="25.5" customHeight="1" x14ac:dyDescent="0.2">
      <c r="A58" s="183"/>
      <c r="B58" s="190" t="s">
        <v>1</v>
      </c>
      <c r="C58" s="191"/>
      <c r="D58" s="192"/>
      <c r="E58" s="192"/>
      <c r="F58" s="197"/>
      <c r="G58" s="198"/>
      <c r="H58" s="198"/>
      <c r="I58" s="198">
        <f>SUM(I53:I57)</f>
        <v>0</v>
      </c>
      <c r="J58" s="194">
        <f>SUM(J53:J57)</f>
        <v>0</v>
      </c>
    </row>
    <row r="59" spans="1:10" x14ac:dyDescent="0.2">
      <c r="F59" s="135"/>
      <c r="G59" s="135"/>
      <c r="H59" s="135"/>
      <c r="I59" s="135"/>
      <c r="J59" s="136"/>
    </row>
    <row r="60" spans="1:10" x14ac:dyDescent="0.2">
      <c r="F60" s="135"/>
      <c r="G60" s="135"/>
      <c r="H60" s="135"/>
      <c r="I60" s="135"/>
      <c r="J60" s="136"/>
    </row>
    <row r="61" spans="1:10" x14ac:dyDescent="0.2">
      <c r="F61" s="135"/>
      <c r="G61" s="135"/>
      <c r="H61" s="135"/>
      <c r="I61" s="135"/>
      <c r="J61" s="136"/>
    </row>
  </sheetData>
  <sheetProtection algorithmName="SHA-512" hashValue="OKoJZjmDiXxd8Cflqqi5hz/vnNx4Juis5iN0caQK04EaPG5+QwS6hfrJdqWX1GH/LHTM2GcxyaT7/YH9RuyvhA==" saltValue="vkuKzcNfksASI1g5VvU5b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8nim5Is3cgdLoU2jqGtzMSKXh9T47SzWlGfTBId3v2NvNrurLPjzuYNkdOWrzLI5UPFPfOCzR9xjzaJOb6GWog==" saltValue="JWN2Q9txI3WYygnEtSEo2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FDAFA-3205-4C82-9D36-43607E151EE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0" customWidth="1"/>
    <col min="3" max="3" width="63.28515625" style="18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72</v>
      </c>
      <c r="B1" s="200"/>
      <c r="C1" s="200"/>
      <c r="D1" s="200"/>
      <c r="E1" s="200"/>
      <c r="F1" s="200"/>
      <c r="G1" s="200"/>
      <c r="AG1" t="s">
        <v>73</v>
      </c>
    </row>
    <row r="2" spans="1:60" ht="24.95" customHeight="1" x14ac:dyDescent="0.2">
      <c r="A2" s="201" t="s">
        <v>7</v>
      </c>
      <c r="B2" s="49" t="s">
        <v>48</v>
      </c>
      <c r="C2" s="204" t="s">
        <v>49</v>
      </c>
      <c r="D2" s="202"/>
      <c r="E2" s="202"/>
      <c r="F2" s="202"/>
      <c r="G2" s="203"/>
      <c r="AG2" t="s">
        <v>74</v>
      </c>
    </row>
    <row r="3" spans="1:60" ht="24.95" customHeight="1" x14ac:dyDescent="0.2">
      <c r="A3" s="201" t="s">
        <v>8</v>
      </c>
      <c r="B3" s="49" t="s">
        <v>43</v>
      </c>
      <c r="C3" s="204" t="s">
        <v>45</v>
      </c>
      <c r="D3" s="202"/>
      <c r="E3" s="202"/>
      <c r="F3" s="202"/>
      <c r="G3" s="203"/>
      <c r="AC3" s="180" t="s">
        <v>74</v>
      </c>
      <c r="AG3" t="s">
        <v>75</v>
      </c>
    </row>
    <row r="4" spans="1:60" ht="24.95" customHeight="1" x14ac:dyDescent="0.2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76</v>
      </c>
    </row>
    <row r="5" spans="1:60" x14ac:dyDescent="0.2">
      <c r="D5" s="10"/>
    </row>
    <row r="6" spans="1:60" ht="38.25" x14ac:dyDescent="0.2">
      <c r="A6" s="211" t="s">
        <v>77</v>
      </c>
      <c r="B6" s="213" t="s">
        <v>78</v>
      </c>
      <c r="C6" s="213" t="s">
        <v>79</v>
      </c>
      <c r="D6" s="212" t="s">
        <v>80</v>
      </c>
      <c r="E6" s="211" t="s">
        <v>81</v>
      </c>
      <c r="F6" s="210" t="s">
        <v>82</v>
      </c>
      <c r="G6" s="211" t="s">
        <v>29</v>
      </c>
      <c r="H6" s="214" t="s">
        <v>30</v>
      </c>
      <c r="I6" s="214" t="s">
        <v>83</v>
      </c>
      <c r="J6" s="214" t="s">
        <v>31</v>
      </c>
      <c r="K6" s="214" t="s">
        <v>84</v>
      </c>
      <c r="L6" s="214" t="s">
        <v>85</v>
      </c>
      <c r="M6" s="214" t="s">
        <v>86</v>
      </c>
      <c r="N6" s="214" t="s">
        <v>87</v>
      </c>
      <c r="O6" s="214" t="s">
        <v>88</v>
      </c>
      <c r="P6" s="214" t="s">
        <v>89</v>
      </c>
      <c r="Q6" s="214" t="s">
        <v>90</v>
      </c>
      <c r="R6" s="214" t="s">
        <v>91</v>
      </c>
      <c r="S6" s="214" t="s">
        <v>92</v>
      </c>
      <c r="T6" s="214" t="s">
        <v>93</v>
      </c>
      <c r="U6" s="214" t="s">
        <v>94</v>
      </c>
      <c r="V6" s="214" t="s">
        <v>95</v>
      </c>
      <c r="W6" s="214" t="s">
        <v>96</v>
      </c>
      <c r="X6" s="214" t="s">
        <v>97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</row>
    <row r="8" spans="1:60" x14ac:dyDescent="0.2">
      <c r="A8" s="227" t="s">
        <v>98</v>
      </c>
      <c r="B8" s="228" t="s">
        <v>66</v>
      </c>
      <c r="C8" s="252" t="s">
        <v>67</v>
      </c>
      <c r="D8" s="229"/>
      <c r="E8" s="230"/>
      <c r="F8" s="231"/>
      <c r="G8" s="231">
        <f>SUMIF(AG9:AG30,"&lt;&gt;NOR",G9:G30)</f>
        <v>0</v>
      </c>
      <c r="H8" s="231"/>
      <c r="I8" s="231">
        <f>SUM(I9:I30)</f>
        <v>0</v>
      </c>
      <c r="J8" s="231"/>
      <c r="K8" s="231">
        <f>SUM(K9:K30)</f>
        <v>0</v>
      </c>
      <c r="L8" s="231"/>
      <c r="M8" s="231">
        <f>SUM(M9:M30)</f>
        <v>0</v>
      </c>
      <c r="N8" s="230"/>
      <c r="O8" s="230">
        <f>SUM(O9:O30)</f>
        <v>0.03</v>
      </c>
      <c r="P8" s="230"/>
      <c r="Q8" s="230">
        <f>SUM(Q9:Q30)</f>
        <v>0</v>
      </c>
      <c r="R8" s="231"/>
      <c r="S8" s="231"/>
      <c r="T8" s="232"/>
      <c r="U8" s="226"/>
      <c r="V8" s="226">
        <f>SUM(V9:V30)</f>
        <v>30.02</v>
      </c>
      <c r="W8" s="226"/>
      <c r="X8" s="226"/>
      <c r="AG8" t="s">
        <v>99</v>
      </c>
    </row>
    <row r="9" spans="1:60" outlineLevel="1" x14ac:dyDescent="0.2">
      <c r="A9" s="241">
        <v>1</v>
      </c>
      <c r="B9" s="242" t="s">
        <v>100</v>
      </c>
      <c r="C9" s="253" t="s">
        <v>101</v>
      </c>
      <c r="D9" s="243" t="s">
        <v>102</v>
      </c>
      <c r="E9" s="244">
        <v>74</v>
      </c>
      <c r="F9" s="245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4">
        <v>1.6000000000000001E-4</v>
      </c>
      <c r="O9" s="244">
        <f>ROUND(E9*N9,2)</f>
        <v>0.01</v>
      </c>
      <c r="P9" s="244">
        <v>0</v>
      </c>
      <c r="Q9" s="244">
        <f>ROUND(E9*P9,2)</f>
        <v>0</v>
      </c>
      <c r="R9" s="246" t="s">
        <v>66</v>
      </c>
      <c r="S9" s="246" t="s">
        <v>103</v>
      </c>
      <c r="T9" s="247" t="s">
        <v>103</v>
      </c>
      <c r="U9" s="225">
        <v>9.955E-2</v>
      </c>
      <c r="V9" s="225">
        <f>ROUND(E9*U9,2)</f>
        <v>7.37</v>
      </c>
      <c r="W9" s="225"/>
      <c r="X9" s="225" t="s">
        <v>104</v>
      </c>
      <c r="Y9" s="215"/>
      <c r="Z9" s="215"/>
      <c r="AA9" s="215"/>
      <c r="AB9" s="215"/>
      <c r="AC9" s="215"/>
      <c r="AD9" s="215"/>
      <c r="AE9" s="215"/>
      <c r="AF9" s="215"/>
      <c r="AG9" s="215" t="s">
        <v>105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41">
        <v>2</v>
      </c>
      <c r="B10" s="242" t="s">
        <v>106</v>
      </c>
      <c r="C10" s="253" t="s">
        <v>107</v>
      </c>
      <c r="D10" s="243" t="s">
        <v>102</v>
      </c>
      <c r="E10" s="244">
        <v>34</v>
      </c>
      <c r="F10" s="245"/>
      <c r="G10" s="246">
        <f>ROUND(E10*F10,2)</f>
        <v>0</v>
      </c>
      <c r="H10" s="245"/>
      <c r="I10" s="246">
        <f>ROUND(E10*H10,2)</f>
        <v>0</v>
      </c>
      <c r="J10" s="245"/>
      <c r="K10" s="246">
        <f>ROUND(E10*J10,2)</f>
        <v>0</v>
      </c>
      <c r="L10" s="246">
        <v>21</v>
      </c>
      <c r="M10" s="246">
        <f>G10*(1+L10/100)</f>
        <v>0</v>
      </c>
      <c r="N10" s="244">
        <v>1.9000000000000001E-4</v>
      </c>
      <c r="O10" s="244">
        <f>ROUND(E10*N10,2)</f>
        <v>0.01</v>
      </c>
      <c r="P10" s="244">
        <v>0</v>
      </c>
      <c r="Q10" s="244">
        <f>ROUND(E10*P10,2)</f>
        <v>0</v>
      </c>
      <c r="R10" s="246" t="s">
        <v>66</v>
      </c>
      <c r="S10" s="246" t="s">
        <v>103</v>
      </c>
      <c r="T10" s="247" t="s">
        <v>103</v>
      </c>
      <c r="U10" s="225">
        <v>9.955E-2</v>
      </c>
      <c r="V10" s="225">
        <f>ROUND(E10*U10,2)</f>
        <v>3.38</v>
      </c>
      <c r="W10" s="225"/>
      <c r="X10" s="225" t="s">
        <v>104</v>
      </c>
      <c r="Y10" s="215"/>
      <c r="Z10" s="215"/>
      <c r="AA10" s="215"/>
      <c r="AB10" s="215"/>
      <c r="AC10" s="215"/>
      <c r="AD10" s="215"/>
      <c r="AE10" s="215"/>
      <c r="AF10" s="215"/>
      <c r="AG10" s="215" t="s">
        <v>105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41">
        <v>3</v>
      </c>
      <c r="B11" s="242" t="s">
        <v>108</v>
      </c>
      <c r="C11" s="253" t="s">
        <v>109</v>
      </c>
      <c r="D11" s="243" t="s">
        <v>102</v>
      </c>
      <c r="E11" s="244">
        <v>14</v>
      </c>
      <c r="F11" s="245"/>
      <c r="G11" s="246">
        <f>ROUND(E11*F11,2)</f>
        <v>0</v>
      </c>
      <c r="H11" s="245"/>
      <c r="I11" s="246">
        <f>ROUND(E11*H11,2)</f>
        <v>0</v>
      </c>
      <c r="J11" s="245"/>
      <c r="K11" s="246">
        <f>ROUND(E11*J11,2)</f>
        <v>0</v>
      </c>
      <c r="L11" s="246">
        <v>21</v>
      </c>
      <c r="M11" s="246">
        <f>G11*(1+L11/100)</f>
        <v>0</v>
      </c>
      <c r="N11" s="244">
        <v>2.2000000000000001E-4</v>
      </c>
      <c r="O11" s="244">
        <f>ROUND(E11*N11,2)</f>
        <v>0</v>
      </c>
      <c r="P11" s="244">
        <v>0</v>
      </c>
      <c r="Q11" s="244">
        <f>ROUND(E11*P11,2)</f>
        <v>0</v>
      </c>
      <c r="R11" s="246" t="s">
        <v>66</v>
      </c>
      <c r="S11" s="246" t="s">
        <v>103</v>
      </c>
      <c r="T11" s="247" t="s">
        <v>103</v>
      </c>
      <c r="U11" s="225">
        <v>9.955E-2</v>
      </c>
      <c r="V11" s="225">
        <f>ROUND(E11*U11,2)</f>
        <v>1.39</v>
      </c>
      <c r="W11" s="225"/>
      <c r="X11" s="225" t="s">
        <v>104</v>
      </c>
      <c r="Y11" s="215"/>
      <c r="Z11" s="215"/>
      <c r="AA11" s="215"/>
      <c r="AB11" s="215"/>
      <c r="AC11" s="215"/>
      <c r="AD11" s="215"/>
      <c r="AE11" s="215"/>
      <c r="AF11" s="215"/>
      <c r="AG11" s="215" t="s">
        <v>105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41">
        <v>4</v>
      </c>
      <c r="B12" s="242" t="s">
        <v>110</v>
      </c>
      <c r="C12" s="253" t="s">
        <v>111</v>
      </c>
      <c r="D12" s="243" t="s">
        <v>102</v>
      </c>
      <c r="E12" s="244">
        <v>52</v>
      </c>
      <c r="F12" s="245"/>
      <c r="G12" s="246">
        <f>ROUND(E12*F12,2)</f>
        <v>0</v>
      </c>
      <c r="H12" s="245"/>
      <c r="I12" s="246">
        <f>ROUND(E12*H12,2)</f>
        <v>0</v>
      </c>
      <c r="J12" s="245"/>
      <c r="K12" s="246">
        <f>ROUND(E12*J12,2)</f>
        <v>0</v>
      </c>
      <c r="L12" s="246">
        <v>21</v>
      </c>
      <c r="M12" s="246">
        <f>G12*(1+L12/100)</f>
        <v>0</v>
      </c>
      <c r="N12" s="244">
        <v>2.3000000000000001E-4</v>
      </c>
      <c r="O12" s="244">
        <f>ROUND(E12*N12,2)</f>
        <v>0.01</v>
      </c>
      <c r="P12" s="244">
        <v>0</v>
      </c>
      <c r="Q12" s="244">
        <f>ROUND(E12*P12,2)</f>
        <v>0</v>
      </c>
      <c r="R12" s="246" t="s">
        <v>66</v>
      </c>
      <c r="S12" s="246" t="s">
        <v>103</v>
      </c>
      <c r="T12" s="247" t="s">
        <v>103</v>
      </c>
      <c r="U12" s="225">
        <v>9.955E-2</v>
      </c>
      <c r="V12" s="225">
        <f>ROUND(E12*U12,2)</f>
        <v>5.18</v>
      </c>
      <c r="W12" s="225"/>
      <c r="X12" s="225" t="s">
        <v>104</v>
      </c>
      <c r="Y12" s="215"/>
      <c r="Z12" s="215"/>
      <c r="AA12" s="215"/>
      <c r="AB12" s="215"/>
      <c r="AC12" s="215"/>
      <c r="AD12" s="215"/>
      <c r="AE12" s="215"/>
      <c r="AF12" s="215"/>
      <c r="AG12" s="215" t="s">
        <v>105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ht="22.5" outlineLevel="1" x14ac:dyDescent="0.2">
      <c r="A13" s="241">
        <v>5</v>
      </c>
      <c r="B13" s="242" t="s">
        <v>112</v>
      </c>
      <c r="C13" s="253" t="s">
        <v>113</v>
      </c>
      <c r="D13" s="243" t="s">
        <v>114</v>
      </c>
      <c r="E13" s="244">
        <v>2</v>
      </c>
      <c r="F13" s="245"/>
      <c r="G13" s="246">
        <f>ROUND(E13*F13,2)</f>
        <v>0</v>
      </c>
      <c r="H13" s="245"/>
      <c r="I13" s="246">
        <f>ROUND(E13*H13,2)</f>
        <v>0</v>
      </c>
      <c r="J13" s="245"/>
      <c r="K13" s="246">
        <f>ROUND(E13*J13,2)</f>
        <v>0</v>
      </c>
      <c r="L13" s="246">
        <v>21</v>
      </c>
      <c r="M13" s="246">
        <f>G13*(1+L13/100)</f>
        <v>0</v>
      </c>
      <c r="N13" s="244">
        <v>1.1E-4</v>
      </c>
      <c r="O13" s="244">
        <f>ROUND(E13*N13,2)</f>
        <v>0</v>
      </c>
      <c r="P13" s="244">
        <v>0</v>
      </c>
      <c r="Q13" s="244">
        <f>ROUND(E13*P13,2)</f>
        <v>0</v>
      </c>
      <c r="R13" s="246" t="s">
        <v>66</v>
      </c>
      <c r="S13" s="246" t="s">
        <v>103</v>
      </c>
      <c r="T13" s="247" t="s">
        <v>103</v>
      </c>
      <c r="U13" s="225">
        <v>0.13</v>
      </c>
      <c r="V13" s="225">
        <f>ROUND(E13*U13,2)</f>
        <v>0.26</v>
      </c>
      <c r="W13" s="225"/>
      <c r="X13" s="225" t="s">
        <v>104</v>
      </c>
      <c r="Y13" s="215"/>
      <c r="Z13" s="215"/>
      <c r="AA13" s="215"/>
      <c r="AB13" s="215"/>
      <c r="AC13" s="215"/>
      <c r="AD13" s="215"/>
      <c r="AE13" s="215"/>
      <c r="AF13" s="215"/>
      <c r="AG13" s="215" t="s">
        <v>105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ht="22.5" outlineLevel="1" x14ac:dyDescent="0.2">
      <c r="A14" s="241">
        <v>6</v>
      </c>
      <c r="B14" s="242" t="s">
        <v>115</v>
      </c>
      <c r="C14" s="253" t="s">
        <v>116</v>
      </c>
      <c r="D14" s="243" t="s">
        <v>114</v>
      </c>
      <c r="E14" s="244">
        <v>1</v>
      </c>
      <c r="F14" s="245"/>
      <c r="G14" s="246">
        <f>ROUND(E14*F14,2)</f>
        <v>0</v>
      </c>
      <c r="H14" s="245"/>
      <c r="I14" s="246">
        <f>ROUND(E14*H14,2)</f>
        <v>0</v>
      </c>
      <c r="J14" s="245"/>
      <c r="K14" s="246">
        <f>ROUND(E14*J14,2)</f>
        <v>0</v>
      </c>
      <c r="L14" s="246">
        <v>21</v>
      </c>
      <c r="M14" s="246">
        <f>G14*(1+L14/100)</f>
        <v>0</v>
      </c>
      <c r="N14" s="244">
        <v>1.1E-4</v>
      </c>
      <c r="O14" s="244">
        <f>ROUND(E14*N14,2)</f>
        <v>0</v>
      </c>
      <c r="P14" s="244">
        <v>0</v>
      </c>
      <c r="Q14" s="244">
        <f>ROUND(E14*P14,2)</f>
        <v>0</v>
      </c>
      <c r="R14" s="246" t="s">
        <v>66</v>
      </c>
      <c r="S14" s="246" t="s">
        <v>103</v>
      </c>
      <c r="T14" s="247" t="s">
        <v>103</v>
      </c>
      <c r="U14" s="225">
        <v>0.15620000000000001</v>
      </c>
      <c r="V14" s="225">
        <f>ROUND(E14*U14,2)</f>
        <v>0.16</v>
      </c>
      <c r="W14" s="225"/>
      <c r="X14" s="225" t="s">
        <v>104</v>
      </c>
      <c r="Y14" s="215"/>
      <c r="Z14" s="215"/>
      <c r="AA14" s="215"/>
      <c r="AB14" s="215"/>
      <c r="AC14" s="215"/>
      <c r="AD14" s="215"/>
      <c r="AE14" s="215"/>
      <c r="AF14" s="215"/>
      <c r="AG14" s="215" t="s">
        <v>105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22.5" outlineLevel="1" x14ac:dyDescent="0.2">
      <c r="A15" s="241">
        <v>7</v>
      </c>
      <c r="B15" s="242" t="s">
        <v>117</v>
      </c>
      <c r="C15" s="253" t="s">
        <v>118</v>
      </c>
      <c r="D15" s="243" t="s">
        <v>114</v>
      </c>
      <c r="E15" s="244">
        <v>2</v>
      </c>
      <c r="F15" s="245"/>
      <c r="G15" s="246">
        <f>ROUND(E15*F15,2)</f>
        <v>0</v>
      </c>
      <c r="H15" s="245"/>
      <c r="I15" s="246">
        <f>ROUND(E15*H15,2)</f>
        <v>0</v>
      </c>
      <c r="J15" s="245"/>
      <c r="K15" s="246">
        <f>ROUND(E15*J15,2)</f>
        <v>0</v>
      </c>
      <c r="L15" s="246">
        <v>21</v>
      </c>
      <c r="M15" s="246">
        <f>G15*(1+L15/100)</f>
        <v>0</v>
      </c>
      <c r="N15" s="244">
        <v>1.1E-4</v>
      </c>
      <c r="O15" s="244">
        <f>ROUND(E15*N15,2)</f>
        <v>0</v>
      </c>
      <c r="P15" s="244">
        <v>0</v>
      </c>
      <c r="Q15" s="244">
        <f>ROUND(E15*P15,2)</f>
        <v>0</v>
      </c>
      <c r="R15" s="246" t="s">
        <v>66</v>
      </c>
      <c r="S15" s="246" t="s">
        <v>103</v>
      </c>
      <c r="T15" s="247" t="s">
        <v>103</v>
      </c>
      <c r="U15" s="225">
        <v>0.15620000000000001</v>
      </c>
      <c r="V15" s="225">
        <f>ROUND(E15*U15,2)</f>
        <v>0.31</v>
      </c>
      <c r="W15" s="225"/>
      <c r="X15" s="225" t="s">
        <v>104</v>
      </c>
      <c r="Y15" s="215"/>
      <c r="Z15" s="215"/>
      <c r="AA15" s="215"/>
      <c r="AB15" s="215"/>
      <c r="AC15" s="215"/>
      <c r="AD15" s="215"/>
      <c r="AE15" s="215"/>
      <c r="AF15" s="215"/>
      <c r="AG15" s="215" t="s">
        <v>105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ht="22.5" outlineLevel="1" x14ac:dyDescent="0.2">
      <c r="A16" s="241">
        <v>8</v>
      </c>
      <c r="B16" s="242" t="s">
        <v>119</v>
      </c>
      <c r="C16" s="253" t="s">
        <v>120</v>
      </c>
      <c r="D16" s="243" t="s">
        <v>114</v>
      </c>
      <c r="E16" s="244">
        <v>2</v>
      </c>
      <c r="F16" s="245"/>
      <c r="G16" s="246">
        <f>ROUND(E16*F16,2)</f>
        <v>0</v>
      </c>
      <c r="H16" s="245"/>
      <c r="I16" s="246">
        <f>ROUND(E16*H16,2)</f>
        <v>0</v>
      </c>
      <c r="J16" s="245"/>
      <c r="K16" s="246">
        <f>ROUND(E16*J16,2)</f>
        <v>0</v>
      </c>
      <c r="L16" s="246">
        <v>21</v>
      </c>
      <c r="M16" s="246">
        <f>G16*(1+L16/100)</f>
        <v>0</v>
      </c>
      <c r="N16" s="244">
        <v>9.0000000000000006E-5</v>
      </c>
      <c r="O16" s="244">
        <f>ROUND(E16*N16,2)</f>
        <v>0</v>
      </c>
      <c r="P16" s="244">
        <v>0</v>
      </c>
      <c r="Q16" s="244">
        <f>ROUND(E16*P16,2)</f>
        <v>0</v>
      </c>
      <c r="R16" s="246" t="s">
        <v>66</v>
      </c>
      <c r="S16" s="246" t="s">
        <v>103</v>
      </c>
      <c r="T16" s="247" t="s">
        <v>103</v>
      </c>
      <c r="U16" s="225">
        <v>0.2475</v>
      </c>
      <c r="V16" s="225">
        <f>ROUND(E16*U16,2)</f>
        <v>0.5</v>
      </c>
      <c r="W16" s="225"/>
      <c r="X16" s="225" t="s">
        <v>104</v>
      </c>
      <c r="Y16" s="215"/>
      <c r="Z16" s="215"/>
      <c r="AA16" s="215"/>
      <c r="AB16" s="215"/>
      <c r="AC16" s="215"/>
      <c r="AD16" s="215"/>
      <c r="AE16" s="215"/>
      <c r="AF16" s="215"/>
      <c r="AG16" s="215" t="s">
        <v>105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34">
        <v>9</v>
      </c>
      <c r="B17" s="235" t="s">
        <v>121</v>
      </c>
      <c r="C17" s="254" t="s">
        <v>122</v>
      </c>
      <c r="D17" s="236" t="s">
        <v>114</v>
      </c>
      <c r="E17" s="237">
        <v>9</v>
      </c>
      <c r="F17" s="238"/>
      <c r="G17" s="239">
        <f>ROUND(E17*F17,2)</f>
        <v>0</v>
      </c>
      <c r="H17" s="238"/>
      <c r="I17" s="239">
        <f>ROUND(E17*H17,2)</f>
        <v>0</v>
      </c>
      <c r="J17" s="238"/>
      <c r="K17" s="239">
        <f>ROUND(E17*J17,2)</f>
        <v>0</v>
      </c>
      <c r="L17" s="239">
        <v>21</v>
      </c>
      <c r="M17" s="239">
        <f>G17*(1+L17/100)</f>
        <v>0</v>
      </c>
      <c r="N17" s="237">
        <v>1.2999999999999999E-4</v>
      </c>
      <c r="O17" s="237">
        <f>ROUND(E17*N17,2)</f>
        <v>0</v>
      </c>
      <c r="P17" s="237">
        <v>0</v>
      </c>
      <c r="Q17" s="237">
        <f>ROUND(E17*P17,2)</f>
        <v>0</v>
      </c>
      <c r="R17" s="239"/>
      <c r="S17" s="239" t="s">
        <v>103</v>
      </c>
      <c r="T17" s="240" t="s">
        <v>103</v>
      </c>
      <c r="U17" s="225">
        <v>0.37</v>
      </c>
      <c r="V17" s="225">
        <f>ROUND(E17*U17,2)</f>
        <v>3.33</v>
      </c>
      <c r="W17" s="225"/>
      <c r="X17" s="225" t="s">
        <v>104</v>
      </c>
      <c r="Y17" s="215"/>
      <c r="Z17" s="215"/>
      <c r="AA17" s="215"/>
      <c r="AB17" s="215"/>
      <c r="AC17" s="215"/>
      <c r="AD17" s="215"/>
      <c r="AE17" s="215"/>
      <c r="AF17" s="215"/>
      <c r="AG17" s="215" t="s">
        <v>105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ht="22.5" outlineLevel="1" x14ac:dyDescent="0.2">
      <c r="A18" s="222"/>
      <c r="B18" s="223"/>
      <c r="C18" s="255" t="s">
        <v>123</v>
      </c>
      <c r="D18" s="249"/>
      <c r="E18" s="249"/>
      <c r="F18" s="249"/>
      <c r="G18" s="249"/>
      <c r="H18" s="225"/>
      <c r="I18" s="225"/>
      <c r="J18" s="225"/>
      <c r="K18" s="225"/>
      <c r="L18" s="225"/>
      <c r="M18" s="225"/>
      <c r="N18" s="224"/>
      <c r="O18" s="224"/>
      <c r="P18" s="224"/>
      <c r="Q18" s="224"/>
      <c r="R18" s="225"/>
      <c r="S18" s="225"/>
      <c r="T18" s="225"/>
      <c r="U18" s="225"/>
      <c r="V18" s="225"/>
      <c r="W18" s="225"/>
      <c r="X18" s="225"/>
      <c r="Y18" s="215"/>
      <c r="Z18" s="215"/>
      <c r="AA18" s="215"/>
      <c r="AB18" s="215"/>
      <c r="AC18" s="215"/>
      <c r="AD18" s="215"/>
      <c r="AE18" s="215"/>
      <c r="AF18" s="215"/>
      <c r="AG18" s="215" t="s">
        <v>124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48" t="str">
        <f>C18</f>
        <v>Vysekání lůžka ve zdivu, upevnění krabic do lůžka včetně zhotovení potřebných otvorů pro trubky, vodiče a zavíčkování. Bez svorek a zapojení vodičů. Včetně dodávky krabice.</v>
      </c>
      <c r="BB18" s="215"/>
      <c r="BC18" s="215"/>
      <c r="BD18" s="215"/>
      <c r="BE18" s="215"/>
      <c r="BF18" s="215"/>
      <c r="BG18" s="215"/>
      <c r="BH18" s="215"/>
    </row>
    <row r="19" spans="1:60" ht="22.5" outlineLevel="1" x14ac:dyDescent="0.2">
      <c r="A19" s="241">
        <v>10</v>
      </c>
      <c r="B19" s="242" t="s">
        <v>125</v>
      </c>
      <c r="C19" s="253" t="s">
        <v>126</v>
      </c>
      <c r="D19" s="243" t="s">
        <v>114</v>
      </c>
      <c r="E19" s="244">
        <v>10</v>
      </c>
      <c r="F19" s="245"/>
      <c r="G19" s="246">
        <f>ROUND(E19*F19,2)</f>
        <v>0</v>
      </c>
      <c r="H19" s="245"/>
      <c r="I19" s="246">
        <f>ROUND(E19*H19,2)</f>
        <v>0</v>
      </c>
      <c r="J19" s="245"/>
      <c r="K19" s="246">
        <f>ROUND(E19*J19,2)</f>
        <v>0</v>
      </c>
      <c r="L19" s="246">
        <v>21</v>
      </c>
      <c r="M19" s="246">
        <f>G19*(1+L19/100)</f>
        <v>0</v>
      </c>
      <c r="N19" s="244">
        <v>0</v>
      </c>
      <c r="O19" s="244">
        <f>ROUND(E19*N19,2)</f>
        <v>0</v>
      </c>
      <c r="P19" s="244">
        <v>0</v>
      </c>
      <c r="Q19" s="244">
        <f>ROUND(E19*P19,2)</f>
        <v>0</v>
      </c>
      <c r="R19" s="246" t="s">
        <v>66</v>
      </c>
      <c r="S19" s="246" t="s">
        <v>103</v>
      </c>
      <c r="T19" s="247" t="s">
        <v>103</v>
      </c>
      <c r="U19" s="225">
        <v>1.2999999999999999E-2</v>
      </c>
      <c r="V19" s="225">
        <f>ROUND(E19*U19,2)</f>
        <v>0.13</v>
      </c>
      <c r="W19" s="225"/>
      <c r="X19" s="225" t="s">
        <v>104</v>
      </c>
      <c r="Y19" s="215"/>
      <c r="Z19" s="215"/>
      <c r="AA19" s="215"/>
      <c r="AB19" s="215"/>
      <c r="AC19" s="215"/>
      <c r="AD19" s="215"/>
      <c r="AE19" s="215"/>
      <c r="AF19" s="215"/>
      <c r="AG19" s="215" t="s">
        <v>127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ht="22.5" outlineLevel="1" x14ac:dyDescent="0.2">
      <c r="A20" s="241">
        <v>11</v>
      </c>
      <c r="B20" s="242" t="s">
        <v>128</v>
      </c>
      <c r="C20" s="253" t="s">
        <v>129</v>
      </c>
      <c r="D20" s="243" t="s">
        <v>114</v>
      </c>
      <c r="E20" s="244">
        <v>10</v>
      </c>
      <c r="F20" s="245"/>
      <c r="G20" s="246">
        <f>ROUND(E20*F20,2)</f>
        <v>0</v>
      </c>
      <c r="H20" s="245"/>
      <c r="I20" s="246">
        <f>ROUND(E20*H20,2)</f>
        <v>0</v>
      </c>
      <c r="J20" s="245"/>
      <c r="K20" s="246">
        <f>ROUND(E20*J20,2)</f>
        <v>0</v>
      </c>
      <c r="L20" s="246">
        <v>21</v>
      </c>
      <c r="M20" s="246">
        <f>G20*(1+L20/100)</f>
        <v>0</v>
      </c>
      <c r="N20" s="244">
        <v>0</v>
      </c>
      <c r="O20" s="244">
        <f>ROUND(E20*N20,2)</f>
        <v>0</v>
      </c>
      <c r="P20" s="244">
        <v>0</v>
      </c>
      <c r="Q20" s="244">
        <f>ROUND(E20*P20,2)</f>
        <v>0</v>
      </c>
      <c r="R20" s="246" t="s">
        <v>66</v>
      </c>
      <c r="S20" s="246" t="s">
        <v>103</v>
      </c>
      <c r="T20" s="247" t="s">
        <v>103</v>
      </c>
      <c r="U20" s="225">
        <v>1.2999999999999999E-2</v>
      </c>
      <c r="V20" s="225">
        <f>ROUND(E20*U20,2)</f>
        <v>0.13</v>
      </c>
      <c r="W20" s="225"/>
      <c r="X20" s="225" t="s">
        <v>104</v>
      </c>
      <c r="Y20" s="215"/>
      <c r="Z20" s="215"/>
      <c r="AA20" s="215"/>
      <c r="AB20" s="215"/>
      <c r="AC20" s="215"/>
      <c r="AD20" s="215"/>
      <c r="AE20" s="215"/>
      <c r="AF20" s="215"/>
      <c r="AG20" s="215" t="s">
        <v>127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22.5" outlineLevel="1" x14ac:dyDescent="0.2">
      <c r="A21" s="241">
        <v>12</v>
      </c>
      <c r="B21" s="242" t="s">
        <v>130</v>
      </c>
      <c r="C21" s="253" t="s">
        <v>131</v>
      </c>
      <c r="D21" s="243" t="s">
        <v>114</v>
      </c>
      <c r="E21" s="244">
        <v>10</v>
      </c>
      <c r="F21" s="245"/>
      <c r="G21" s="246">
        <f>ROUND(E21*F21,2)</f>
        <v>0</v>
      </c>
      <c r="H21" s="245"/>
      <c r="I21" s="246">
        <f>ROUND(E21*H21,2)</f>
        <v>0</v>
      </c>
      <c r="J21" s="245"/>
      <c r="K21" s="246">
        <f>ROUND(E21*J21,2)</f>
        <v>0</v>
      </c>
      <c r="L21" s="246">
        <v>21</v>
      </c>
      <c r="M21" s="246">
        <f>G21*(1+L21/100)</f>
        <v>0</v>
      </c>
      <c r="N21" s="244">
        <v>0</v>
      </c>
      <c r="O21" s="244">
        <f>ROUND(E21*N21,2)</f>
        <v>0</v>
      </c>
      <c r="P21" s="244">
        <v>0</v>
      </c>
      <c r="Q21" s="244">
        <f>ROUND(E21*P21,2)</f>
        <v>0</v>
      </c>
      <c r="R21" s="246" t="s">
        <v>66</v>
      </c>
      <c r="S21" s="246" t="s">
        <v>103</v>
      </c>
      <c r="T21" s="247" t="s">
        <v>103</v>
      </c>
      <c r="U21" s="225">
        <v>1.2999999999999999E-2</v>
      </c>
      <c r="V21" s="225">
        <f>ROUND(E21*U21,2)</f>
        <v>0.13</v>
      </c>
      <c r="W21" s="225"/>
      <c r="X21" s="225" t="s">
        <v>104</v>
      </c>
      <c r="Y21" s="215"/>
      <c r="Z21" s="215"/>
      <c r="AA21" s="215"/>
      <c r="AB21" s="215"/>
      <c r="AC21" s="215"/>
      <c r="AD21" s="215"/>
      <c r="AE21" s="215"/>
      <c r="AF21" s="215"/>
      <c r="AG21" s="215" t="s">
        <v>127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ht="22.5" outlineLevel="1" x14ac:dyDescent="0.2">
      <c r="A22" s="241">
        <v>13</v>
      </c>
      <c r="B22" s="242" t="s">
        <v>132</v>
      </c>
      <c r="C22" s="253" t="s">
        <v>133</v>
      </c>
      <c r="D22" s="243" t="s">
        <v>114</v>
      </c>
      <c r="E22" s="244">
        <v>10</v>
      </c>
      <c r="F22" s="245"/>
      <c r="G22" s="246">
        <f>ROUND(E22*F22,2)</f>
        <v>0</v>
      </c>
      <c r="H22" s="245"/>
      <c r="I22" s="246">
        <f>ROUND(E22*H22,2)</f>
        <v>0</v>
      </c>
      <c r="J22" s="245"/>
      <c r="K22" s="246">
        <f>ROUND(E22*J22,2)</f>
        <v>0</v>
      </c>
      <c r="L22" s="246">
        <v>21</v>
      </c>
      <c r="M22" s="246">
        <f>G22*(1+L22/100)</f>
        <v>0</v>
      </c>
      <c r="N22" s="244">
        <v>0</v>
      </c>
      <c r="O22" s="244">
        <f>ROUND(E22*N22,2)</f>
        <v>0</v>
      </c>
      <c r="P22" s="244">
        <v>0</v>
      </c>
      <c r="Q22" s="244">
        <f>ROUND(E22*P22,2)</f>
        <v>0</v>
      </c>
      <c r="R22" s="246" t="s">
        <v>66</v>
      </c>
      <c r="S22" s="246" t="s">
        <v>103</v>
      </c>
      <c r="T22" s="247" t="s">
        <v>103</v>
      </c>
      <c r="U22" s="225">
        <v>1.2999999999999999E-2</v>
      </c>
      <c r="V22" s="225">
        <f>ROUND(E22*U22,2)</f>
        <v>0.13</v>
      </c>
      <c r="W22" s="225"/>
      <c r="X22" s="225" t="s">
        <v>104</v>
      </c>
      <c r="Y22" s="215"/>
      <c r="Z22" s="215"/>
      <c r="AA22" s="215"/>
      <c r="AB22" s="215"/>
      <c r="AC22" s="215"/>
      <c r="AD22" s="215"/>
      <c r="AE22" s="215"/>
      <c r="AF22" s="215"/>
      <c r="AG22" s="215" t="s">
        <v>127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41">
        <v>14</v>
      </c>
      <c r="B23" s="242" t="s">
        <v>134</v>
      </c>
      <c r="C23" s="253" t="s">
        <v>135</v>
      </c>
      <c r="D23" s="243" t="s">
        <v>136</v>
      </c>
      <c r="E23" s="244">
        <v>9</v>
      </c>
      <c r="F23" s="245"/>
      <c r="G23" s="246">
        <f>ROUND(E23*F23,2)</f>
        <v>0</v>
      </c>
      <c r="H23" s="245"/>
      <c r="I23" s="246">
        <f>ROUND(E23*H23,2)</f>
        <v>0</v>
      </c>
      <c r="J23" s="245"/>
      <c r="K23" s="246">
        <f>ROUND(E23*J23,2)</f>
        <v>0</v>
      </c>
      <c r="L23" s="246">
        <v>21</v>
      </c>
      <c r="M23" s="246">
        <f>G23*(1+L23/100)</f>
        <v>0</v>
      </c>
      <c r="N23" s="244">
        <v>0</v>
      </c>
      <c r="O23" s="244">
        <f>ROUND(E23*N23,2)</f>
        <v>0</v>
      </c>
      <c r="P23" s="244">
        <v>0</v>
      </c>
      <c r="Q23" s="244">
        <f>ROUND(E23*P23,2)</f>
        <v>0</v>
      </c>
      <c r="R23" s="246"/>
      <c r="S23" s="246" t="s">
        <v>137</v>
      </c>
      <c r="T23" s="247" t="s">
        <v>138</v>
      </c>
      <c r="U23" s="225">
        <v>0</v>
      </c>
      <c r="V23" s="225">
        <f>ROUND(E23*U23,2)</f>
        <v>0</v>
      </c>
      <c r="W23" s="225"/>
      <c r="X23" s="225" t="s">
        <v>139</v>
      </c>
      <c r="Y23" s="215"/>
      <c r="Z23" s="215"/>
      <c r="AA23" s="215"/>
      <c r="AB23" s="215"/>
      <c r="AC23" s="215"/>
      <c r="AD23" s="215"/>
      <c r="AE23" s="215"/>
      <c r="AF23" s="215"/>
      <c r="AG23" s="215" t="s">
        <v>140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1" x14ac:dyDescent="0.2">
      <c r="A24" s="241">
        <v>15</v>
      </c>
      <c r="B24" s="242" t="s">
        <v>141</v>
      </c>
      <c r="C24" s="253" t="s">
        <v>142</v>
      </c>
      <c r="D24" s="243" t="s">
        <v>136</v>
      </c>
      <c r="E24" s="244">
        <v>1</v>
      </c>
      <c r="F24" s="245"/>
      <c r="G24" s="246">
        <f>ROUND(E24*F24,2)</f>
        <v>0</v>
      </c>
      <c r="H24" s="245"/>
      <c r="I24" s="246">
        <f>ROUND(E24*H24,2)</f>
        <v>0</v>
      </c>
      <c r="J24" s="245"/>
      <c r="K24" s="246">
        <f>ROUND(E24*J24,2)</f>
        <v>0</v>
      </c>
      <c r="L24" s="246">
        <v>21</v>
      </c>
      <c r="M24" s="246">
        <f>G24*(1+L24/100)</f>
        <v>0</v>
      </c>
      <c r="N24" s="244">
        <v>0</v>
      </c>
      <c r="O24" s="244">
        <f>ROUND(E24*N24,2)</f>
        <v>0</v>
      </c>
      <c r="P24" s="244">
        <v>0</v>
      </c>
      <c r="Q24" s="244">
        <f>ROUND(E24*P24,2)</f>
        <v>0</v>
      </c>
      <c r="R24" s="246"/>
      <c r="S24" s="246" t="s">
        <v>137</v>
      </c>
      <c r="T24" s="247" t="s">
        <v>138</v>
      </c>
      <c r="U24" s="225">
        <v>0</v>
      </c>
      <c r="V24" s="225">
        <f>ROUND(E24*U24,2)</f>
        <v>0</v>
      </c>
      <c r="W24" s="225"/>
      <c r="X24" s="225" t="s">
        <v>139</v>
      </c>
      <c r="Y24" s="215"/>
      <c r="Z24" s="215"/>
      <c r="AA24" s="215"/>
      <c r="AB24" s="215"/>
      <c r="AC24" s="215"/>
      <c r="AD24" s="215"/>
      <c r="AE24" s="215"/>
      <c r="AF24" s="215"/>
      <c r="AG24" s="215" t="s">
        <v>140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1" x14ac:dyDescent="0.2">
      <c r="A25" s="241">
        <v>16</v>
      </c>
      <c r="B25" s="242" t="s">
        <v>143</v>
      </c>
      <c r="C25" s="253" t="s">
        <v>144</v>
      </c>
      <c r="D25" s="243" t="s">
        <v>136</v>
      </c>
      <c r="E25" s="244">
        <v>1</v>
      </c>
      <c r="F25" s="245"/>
      <c r="G25" s="246">
        <f>ROUND(E25*F25,2)</f>
        <v>0</v>
      </c>
      <c r="H25" s="245"/>
      <c r="I25" s="246">
        <f>ROUND(E25*H25,2)</f>
        <v>0</v>
      </c>
      <c r="J25" s="245"/>
      <c r="K25" s="246">
        <f>ROUND(E25*J25,2)</f>
        <v>0</v>
      </c>
      <c r="L25" s="246">
        <v>21</v>
      </c>
      <c r="M25" s="246">
        <f>G25*(1+L25/100)</f>
        <v>0</v>
      </c>
      <c r="N25" s="244">
        <v>0</v>
      </c>
      <c r="O25" s="244">
        <f>ROUND(E25*N25,2)</f>
        <v>0</v>
      </c>
      <c r="P25" s="244">
        <v>0</v>
      </c>
      <c r="Q25" s="244">
        <f>ROUND(E25*P25,2)</f>
        <v>0</v>
      </c>
      <c r="R25" s="246"/>
      <c r="S25" s="246" t="s">
        <v>137</v>
      </c>
      <c r="T25" s="247" t="s">
        <v>138</v>
      </c>
      <c r="U25" s="225">
        <v>0</v>
      </c>
      <c r="V25" s="225">
        <f>ROUND(E25*U25,2)</f>
        <v>0</v>
      </c>
      <c r="W25" s="225"/>
      <c r="X25" s="225" t="s">
        <v>139</v>
      </c>
      <c r="Y25" s="215"/>
      <c r="Z25" s="215"/>
      <c r="AA25" s="215"/>
      <c r="AB25" s="215"/>
      <c r="AC25" s="215"/>
      <c r="AD25" s="215"/>
      <c r="AE25" s="215"/>
      <c r="AF25" s="215"/>
      <c r="AG25" s="215" t="s">
        <v>140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41">
        <v>17</v>
      </c>
      <c r="B26" s="242" t="s">
        <v>145</v>
      </c>
      <c r="C26" s="253" t="s">
        <v>146</v>
      </c>
      <c r="D26" s="243" t="s">
        <v>136</v>
      </c>
      <c r="E26" s="244">
        <v>2</v>
      </c>
      <c r="F26" s="245"/>
      <c r="G26" s="246">
        <f>ROUND(E26*F26,2)</f>
        <v>0</v>
      </c>
      <c r="H26" s="245"/>
      <c r="I26" s="246">
        <f>ROUND(E26*H26,2)</f>
        <v>0</v>
      </c>
      <c r="J26" s="245"/>
      <c r="K26" s="246">
        <f>ROUND(E26*J26,2)</f>
        <v>0</v>
      </c>
      <c r="L26" s="246">
        <v>21</v>
      </c>
      <c r="M26" s="246">
        <f>G26*(1+L26/100)</f>
        <v>0</v>
      </c>
      <c r="N26" s="244">
        <v>0</v>
      </c>
      <c r="O26" s="244">
        <f>ROUND(E26*N26,2)</f>
        <v>0</v>
      </c>
      <c r="P26" s="244">
        <v>0</v>
      </c>
      <c r="Q26" s="244">
        <f>ROUND(E26*P26,2)</f>
        <v>0</v>
      </c>
      <c r="R26" s="246"/>
      <c r="S26" s="246" t="s">
        <v>137</v>
      </c>
      <c r="T26" s="247" t="s">
        <v>138</v>
      </c>
      <c r="U26" s="225">
        <v>0</v>
      </c>
      <c r="V26" s="225">
        <f>ROUND(E26*U26,2)</f>
        <v>0</v>
      </c>
      <c r="W26" s="225"/>
      <c r="X26" s="225" t="s">
        <v>139</v>
      </c>
      <c r="Y26" s="215"/>
      <c r="Z26" s="215"/>
      <c r="AA26" s="215"/>
      <c r="AB26" s="215"/>
      <c r="AC26" s="215"/>
      <c r="AD26" s="215"/>
      <c r="AE26" s="215"/>
      <c r="AF26" s="215"/>
      <c r="AG26" s="215" t="s">
        <v>140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">
      <c r="A27" s="241">
        <v>18</v>
      </c>
      <c r="B27" s="242" t="s">
        <v>147</v>
      </c>
      <c r="C27" s="253" t="s">
        <v>148</v>
      </c>
      <c r="D27" s="243" t="s">
        <v>149</v>
      </c>
      <c r="E27" s="244">
        <v>1</v>
      </c>
      <c r="F27" s="245"/>
      <c r="G27" s="246">
        <f>ROUND(E27*F27,2)</f>
        <v>0</v>
      </c>
      <c r="H27" s="245"/>
      <c r="I27" s="246">
        <f>ROUND(E27*H27,2)</f>
        <v>0</v>
      </c>
      <c r="J27" s="245"/>
      <c r="K27" s="246">
        <f>ROUND(E27*J27,2)</f>
        <v>0</v>
      </c>
      <c r="L27" s="246">
        <v>21</v>
      </c>
      <c r="M27" s="246">
        <f>G27*(1+L27/100)</f>
        <v>0</v>
      </c>
      <c r="N27" s="244">
        <v>0</v>
      </c>
      <c r="O27" s="244">
        <f>ROUND(E27*N27,2)</f>
        <v>0</v>
      </c>
      <c r="P27" s="244">
        <v>0</v>
      </c>
      <c r="Q27" s="244">
        <f>ROUND(E27*P27,2)</f>
        <v>0</v>
      </c>
      <c r="R27" s="246"/>
      <c r="S27" s="246" t="s">
        <v>137</v>
      </c>
      <c r="T27" s="247" t="s">
        <v>138</v>
      </c>
      <c r="U27" s="225">
        <v>0</v>
      </c>
      <c r="V27" s="225">
        <f>ROUND(E27*U27,2)</f>
        <v>0</v>
      </c>
      <c r="W27" s="225"/>
      <c r="X27" s="225" t="s">
        <v>139</v>
      </c>
      <c r="Y27" s="215"/>
      <c r="Z27" s="215"/>
      <c r="AA27" s="215"/>
      <c r="AB27" s="215"/>
      <c r="AC27" s="215"/>
      <c r="AD27" s="215"/>
      <c r="AE27" s="215"/>
      <c r="AF27" s="215"/>
      <c r="AG27" s="215" t="s">
        <v>140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41">
        <v>19</v>
      </c>
      <c r="B28" s="242" t="s">
        <v>150</v>
      </c>
      <c r="C28" s="253" t="s">
        <v>151</v>
      </c>
      <c r="D28" s="243" t="s">
        <v>114</v>
      </c>
      <c r="E28" s="244">
        <v>14</v>
      </c>
      <c r="F28" s="245"/>
      <c r="G28" s="246">
        <f>ROUND(E28*F28,2)</f>
        <v>0</v>
      </c>
      <c r="H28" s="245"/>
      <c r="I28" s="246">
        <f>ROUND(E28*H28,2)</f>
        <v>0</v>
      </c>
      <c r="J28" s="245"/>
      <c r="K28" s="246">
        <f>ROUND(E28*J28,2)</f>
        <v>0</v>
      </c>
      <c r="L28" s="246">
        <v>21</v>
      </c>
      <c r="M28" s="246">
        <f>G28*(1+L28/100)</f>
        <v>0</v>
      </c>
      <c r="N28" s="244">
        <v>0</v>
      </c>
      <c r="O28" s="244">
        <f>ROUND(E28*N28,2)</f>
        <v>0</v>
      </c>
      <c r="P28" s="244">
        <v>0</v>
      </c>
      <c r="Q28" s="244">
        <f>ROUND(E28*P28,2)</f>
        <v>0</v>
      </c>
      <c r="R28" s="246"/>
      <c r="S28" s="246" t="s">
        <v>103</v>
      </c>
      <c r="T28" s="247" t="s">
        <v>103</v>
      </c>
      <c r="U28" s="225">
        <v>0.45</v>
      </c>
      <c r="V28" s="225">
        <f>ROUND(E28*U28,2)</f>
        <v>6.3</v>
      </c>
      <c r="W28" s="225"/>
      <c r="X28" s="225" t="s">
        <v>104</v>
      </c>
      <c r="Y28" s="215"/>
      <c r="Z28" s="215"/>
      <c r="AA28" s="215"/>
      <c r="AB28" s="215"/>
      <c r="AC28" s="215"/>
      <c r="AD28" s="215"/>
      <c r="AE28" s="215"/>
      <c r="AF28" s="215"/>
      <c r="AG28" s="215" t="s">
        <v>127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 x14ac:dyDescent="0.2">
      <c r="A29" s="241">
        <v>20</v>
      </c>
      <c r="B29" s="242" t="s">
        <v>152</v>
      </c>
      <c r="C29" s="253" t="s">
        <v>153</v>
      </c>
      <c r="D29" s="243" t="s">
        <v>149</v>
      </c>
      <c r="E29" s="244">
        <v>2</v>
      </c>
      <c r="F29" s="245"/>
      <c r="G29" s="246">
        <f>ROUND(E29*F29,2)</f>
        <v>0</v>
      </c>
      <c r="H29" s="245"/>
      <c r="I29" s="246">
        <f>ROUND(E29*H29,2)</f>
        <v>0</v>
      </c>
      <c r="J29" s="245"/>
      <c r="K29" s="246">
        <f>ROUND(E29*J29,2)</f>
        <v>0</v>
      </c>
      <c r="L29" s="246">
        <v>21</v>
      </c>
      <c r="M29" s="246">
        <f>G29*(1+L29/100)</f>
        <v>0</v>
      </c>
      <c r="N29" s="244">
        <v>0</v>
      </c>
      <c r="O29" s="244">
        <f>ROUND(E29*N29,2)</f>
        <v>0</v>
      </c>
      <c r="P29" s="244">
        <v>0</v>
      </c>
      <c r="Q29" s="244">
        <f>ROUND(E29*P29,2)</f>
        <v>0</v>
      </c>
      <c r="R29" s="246"/>
      <c r="S29" s="246" t="s">
        <v>137</v>
      </c>
      <c r="T29" s="247" t="s">
        <v>138</v>
      </c>
      <c r="U29" s="225">
        <v>0</v>
      </c>
      <c r="V29" s="225">
        <f>ROUND(E29*U29,2)</f>
        <v>0</v>
      </c>
      <c r="W29" s="225"/>
      <c r="X29" s="225" t="s">
        <v>139</v>
      </c>
      <c r="Y29" s="215"/>
      <c r="Z29" s="215"/>
      <c r="AA29" s="215"/>
      <c r="AB29" s="215"/>
      <c r="AC29" s="215"/>
      <c r="AD29" s="215"/>
      <c r="AE29" s="215"/>
      <c r="AF29" s="215"/>
      <c r="AG29" s="215" t="s">
        <v>140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41">
        <v>21</v>
      </c>
      <c r="B30" s="242" t="s">
        <v>154</v>
      </c>
      <c r="C30" s="253" t="s">
        <v>155</v>
      </c>
      <c r="D30" s="243" t="s">
        <v>114</v>
      </c>
      <c r="E30" s="244">
        <v>2</v>
      </c>
      <c r="F30" s="245"/>
      <c r="G30" s="246">
        <f>ROUND(E30*F30,2)</f>
        <v>0</v>
      </c>
      <c r="H30" s="245"/>
      <c r="I30" s="246">
        <f>ROUND(E30*H30,2)</f>
        <v>0</v>
      </c>
      <c r="J30" s="245"/>
      <c r="K30" s="246">
        <f>ROUND(E30*J30,2)</f>
        <v>0</v>
      </c>
      <c r="L30" s="246">
        <v>21</v>
      </c>
      <c r="M30" s="246">
        <f>G30*(1+L30/100)</f>
        <v>0</v>
      </c>
      <c r="N30" s="244">
        <v>0</v>
      </c>
      <c r="O30" s="244">
        <f>ROUND(E30*N30,2)</f>
        <v>0</v>
      </c>
      <c r="P30" s="244">
        <v>0</v>
      </c>
      <c r="Q30" s="244">
        <f>ROUND(E30*P30,2)</f>
        <v>0</v>
      </c>
      <c r="R30" s="246"/>
      <c r="S30" s="246" t="s">
        <v>103</v>
      </c>
      <c r="T30" s="247" t="s">
        <v>103</v>
      </c>
      <c r="U30" s="225">
        <v>0.66</v>
      </c>
      <c r="V30" s="225">
        <f>ROUND(E30*U30,2)</f>
        <v>1.32</v>
      </c>
      <c r="W30" s="225"/>
      <c r="X30" s="225" t="s">
        <v>104</v>
      </c>
      <c r="Y30" s="215"/>
      <c r="Z30" s="215"/>
      <c r="AA30" s="215"/>
      <c r="AB30" s="215"/>
      <c r="AC30" s="215"/>
      <c r="AD30" s="215"/>
      <c r="AE30" s="215"/>
      <c r="AF30" s="215"/>
      <c r="AG30" s="215" t="s">
        <v>127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x14ac:dyDescent="0.2">
      <c r="A31" s="227" t="s">
        <v>98</v>
      </c>
      <c r="B31" s="228" t="s">
        <v>68</v>
      </c>
      <c r="C31" s="252" t="s">
        <v>69</v>
      </c>
      <c r="D31" s="229"/>
      <c r="E31" s="230"/>
      <c r="F31" s="231"/>
      <c r="G31" s="231">
        <f>SUMIF(AG32:AG52,"&lt;&gt;NOR",G32:G52)</f>
        <v>0</v>
      </c>
      <c r="H31" s="231"/>
      <c r="I31" s="231">
        <f>SUM(I32:I52)</f>
        <v>0</v>
      </c>
      <c r="J31" s="231"/>
      <c r="K31" s="231">
        <f>SUM(K32:K52)</f>
        <v>0</v>
      </c>
      <c r="L31" s="231"/>
      <c r="M31" s="231">
        <f>SUM(M32:M52)</f>
        <v>0</v>
      </c>
      <c r="N31" s="230"/>
      <c r="O31" s="230">
        <f>SUM(O32:O52)</f>
        <v>0</v>
      </c>
      <c r="P31" s="230"/>
      <c r="Q31" s="230">
        <f>SUM(Q32:Q52)</f>
        <v>0</v>
      </c>
      <c r="R31" s="231"/>
      <c r="S31" s="231"/>
      <c r="T31" s="232"/>
      <c r="U31" s="226"/>
      <c r="V31" s="226">
        <f>SUM(V32:V52)</f>
        <v>9.0400000000000009</v>
      </c>
      <c r="W31" s="226"/>
      <c r="X31" s="226"/>
      <c r="AG31" t="s">
        <v>99</v>
      </c>
    </row>
    <row r="32" spans="1:60" ht="33.75" outlineLevel="1" x14ac:dyDescent="0.2">
      <c r="A32" s="241">
        <v>22</v>
      </c>
      <c r="B32" s="242" t="s">
        <v>156</v>
      </c>
      <c r="C32" s="253" t="s">
        <v>157</v>
      </c>
      <c r="D32" s="243" t="s">
        <v>102</v>
      </c>
      <c r="E32" s="244">
        <v>30</v>
      </c>
      <c r="F32" s="245"/>
      <c r="G32" s="246">
        <f>ROUND(E32*F32,2)</f>
        <v>0</v>
      </c>
      <c r="H32" s="245"/>
      <c r="I32" s="246">
        <f>ROUND(E32*H32,2)</f>
        <v>0</v>
      </c>
      <c r="J32" s="245"/>
      <c r="K32" s="246">
        <f>ROUND(E32*J32,2)</f>
        <v>0</v>
      </c>
      <c r="L32" s="246">
        <v>21</v>
      </c>
      <c r="M32" s="246">
        <f>G32*(1+L32/100)</f>
        <v>0</v>
      </c>
      <c r="N32" s="244">
        <v>3.0000000000000001E-5</v>
      </c>
      <c r="O32" s="244">
        <f>ROUND(E32*N32,2)</f>
        <v>0</v>
      </c>
      <c r="P32" s="244">
        <v>0</v>
      </c>
      <c r="Q32" s="244">
        <f>ROUND(E32*P32,2)</f>
        <v>0</v>
      </c>
      <c r="R32" s="246" t="s">
        <v>158</v>
      </c>
      <c r="S32" s="246" t="s">
        <v>103</v>
      </c>
      <c r="T32" s="247" t="s">
        <v>103</v>
      </c>
      <c r="U32" s="225">
        <v>0</v>
      </c>
      <c r="V32" s="225">
        <f>ROUND(E32*U32,2)</f>
        <v>0</v>
      </c>
      <c r="W32" s="225"/>
      <c r="X32" s="225" t="s">
        <v>139</v>
      </c>
      <c r="Y32" s="215"/>
      <c r="Z32" s="215"/>
      <c r="AA32" s="215"/>
      <c r="AB32" s="215"/>
      <c r="AC32" s="215"/>
      <c r="AD32" s="215"/>
      <c r="AE32" s="215"/>
      <c r="AF32" s="215"/>
      <c r="AG32" s="215" t="s">
        <v>140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41">
        <v>23</v>
      </c>
      <c r="B33" s="242" t="s">
        <v>159</v>
      </c>
      <c r="C33" s="253" t="s">
        <v>160</v>
      </c>
      <c r="D33" s="243" t="s">
        <v>102</v>
      </c>
      <c r="E33" s="244">
        <v>30</v>
      </c>
      <c r="F33" s="245"/>
      <c r="G33" s="246">
        <f>ROUND(E33*F33,2)</f>
        <v>0</v>
      </c>
      <c r="H33" s="245"/>
      <c r="I33" s="246">
        <f>ROUND(E33*H33,2)</f>
        <v>0</v>
      </c>
      <c r="J33" s="245"/>
      <c r="K33" s="246">
        <f>ROUND(E33*J33,2)</f>
        <v>0</v>
      </c>
      <c r="L33" s="246">
        <v>21</v>
      </c>
      <c r="M33" s="246">
        <f>G33*(1+L33/100)</f>
        <v>0</v>
      </c>
      <c r="N33" s="244">
        <v>0</v>
      </c>
      <c r="O33" s="244">
        <f>ROUND(E33*N33,2)</f>
        <v>0</v>
      </c>
      <c r="P33" s="244">
        <v>0</v>
      </c>
      <c r="Q33" s="244">
        <f>ROUND(E33*P33,2)</f>
        <v>0</v>
      </c>
      <c r="R33" s="246"/>
      <c r="S33" s="246" t="s">
        <v>103</v>
      </c>
      <c r="T33" s="247" t="s">
        <v>103</v>
      </c>
      <c r="U33" s="225">
        <v>6.2829999999999997E-2</v>
      </c>
      <c r="V33" s="225">
        <f>ROUND(E33*U33,2)</f>
        <v>1.88</v>
      </c>
      <c r="W33" s="225"/>
      <c r="X33" s="225" t="s">
        <v>104</v>
      </c>
      <c r="Y33" s="215"/>
      <c r="Z33" s="215"/>
      <c r="AA33" s="215"/>
      <c r="AB33" s="215"/>
      <c r="AC33" s="215"/>
      <c r="AD33" s="215"/>
      <c r="AE33" s="215"/>
      <c r="AF33" s="215"/>
      <c r="AG33" s="215" t="s">
        <v>127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ht="22.5" outlineLevel="1" x14ac:dyDescent="0.2">
      <c r="A34" s="241">
        <v>24</v>
      </c>
      <c r="B34" s="242" t="s">
        <v>161</v>
      </c>
      <c r="C34" s="253" t="s">
        <v>162</v>
      </c>
      <c r="D34" s="243" t="s">
        <v>102</v>
      </c>
      <c r="E34" s="244">
        <v>5</v>
      </c>
      <c r="F34" s="245"/>
      <c r="G34" s="246">
        <f>ROUND(E34*F34,2)</f>
        <v>0</v>
      </c>
      <c r="H34" s="245"/>
      <c r="I34" s="246">
        <f>ROUND(E34*H34,2)</f>
        <v>0</v>
      </c>
      <c r="J34" s="245"/>
      <c r="K34" s="246">
        <f>ROUND(E34*J34,2)</f>
        <v>0</v>
      </c>
      <c r="L34" s="246">
        <v>21</v>
      </c>
      <c r="M34" s="246">
        <f>G34*(1+L34/100)</f>
        <v>0</v>
      </c>
      <c r="N34" s="244">
        <v>4.0000000000000003E-5</v>
      </c>
      <c r="O34" s="244">
        <f>ROUND(E34*N34,2)</f>
        <v>0</v>
      </c>
      <c r="P34" s="244">
        <v>0</v>
      </c>
      <c r="Q34" s="244">
        <f>ROUND(E34*P34,2)</f>
        <v>0</v>
      </c>
      <c r="R34" s="246" t="s">
        <v>158</v>
      </c>
      <c r="S34" s="246" t="s">
        <v>103</v>
      </c>
      <c r="T34" s="247" t="s">
        <v>103</v>
      </c>
      <c r="U34" s="225">
        <v>0</v>
      </c>
      <c r="V34" s="225">
        <f>ROUND(E34*U34,2)</f>
        <v>0</v>
      </c>
      <c r="W34" s="225"/>
      <c r="X34" s="225" t="s">
        <v>139</v>
      </c>
      <c r="Y34" s="215"/>
      <c r="Z34" s="215"/>
      <c r="AA34" s="215"/>
      <c r="AB34" s="215"/>
      <c r="AC34" s="215"/>
      <c r="AD34" s="215"/>
      <c r="AE34" s="215"/>
      <c r="AF34" s="215"/>
      <c r="AG34" s="215" t="s">
        <v>140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41">
        <v>25</v>
      </c>
      <c r="B35" s="242" t="s">
        <v>163</v>
      </c>
      <c r="C35" s="253" t="s">
        <v>164</v>
      </c>
      <c r="D35" s="243" t="s">
        <v>102</v>
      </c>
      <c r="E35" s="244">
        <v>5</v>
      </c>
      <c r="F35" s="245"/>
      <c r="G35" s="246">
        <f>ROUND(E35*F35,2)</f>
        <v>0</v>
      </c>
      <c r="H35" s="245"/>
      <c r="I35" s="246">
        <f>ROUND(E35*H35,2)</f>
        <v>0</v>
      </c>
      <c r="J35" s="245"/>
      <c r="K35" s="246">
        <f>ROUND(E35*J35,2)</f>
        <v>0</v>
      </c>
      <c r="L35" s="246">
        <v>21</v>
      </c>
      <c r="M35" s="246">
        <f>G35*(1+L35/100)</f>
        <v>0</v>
      </c>
      <c r="N35" s="244">
        <v>0</v>
      </c>
      <c r="O35" s="244">
        <f>ROUND(E35*N35,2)</f>
        <v>0</v>
      </c>
      <c r="P35" s="244">
        <v>0</v>
      </c>
      <c r="Q35" s="244">
        <f>ROUND(E35*P35,2)</f>
        <v>0</v>
      </c>
      <c r="R35" s="246" t="s">
        <v>66</v>
      </c>
      <c r="S35" s="246" t="s">
        <v>103</v>
      </c>
      <c r="T35" s="247" t="s">
        <v>103</v>
      </c>
      <c r="U35" s="225">
        <v>9.0499999999999997E-2</v>
      </c>
      <c r="V35" s="225">
        <f>ROUND(E35*U35,2)</f>
        <v>0.45</v>
      </c>
      <c r="W35" s="225"/>
      <c r="X35" s="225" t="s">
        <v>104</v>
      </c>
      <c r="Y35" s="215"/>
      <c r="Z35" s="215"/>
      <c r="AA35" s="215"/>
      <c r="AB35" s="215"/>
      <c r="AC35" s="215"/>
      <c r="AD35" s="215"/>
      <c r="AE35" s="215"/>
      <c r="AF35" s="215"/>
      <c r="AG35" s="215" t="s">
        <v>127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ht="22.5" outlineLevel="1" x14ac:dyDescent="0.2">
      <c r="A36" s="241">
        <v>26</v>
      </c>
      <c r="B36" s="242" t="s">
        <v>165</v>
      </c>
      <c r="C36" s="253" t="s">
        <v>166</v>
      </c>
      <c r="D36" s="243" t="s">
        <v>102</v>
      </c>
      <c r="E36" s="244">
        <v>25</v>
      </c>
      <c r="F36" s="245"/>
      <c r="G36" s="246">
        <f>ROUND(E36*F36,2)</f>
        <v>0</v>
      </c>
      <c r="H36" s="245"/>
      <c r="I36" s="246">
        <f>ROUND(E36*H36,2)</f>
        <v>0</v>
      </c>
      <c r="J36" s="245"/>
      <c r="K36" s="246">
        <f>ROUND(E36*J36,2)</f>
        <v>0</v>
      </c>
      <c r="L36" s="246">
        <v>21</v>
      </c>
      <c r="M36" s="246">
        <f>G36*(1+L36/100)</f>
        <v>0</v>
      </c>
      <c r="N36" s="244">
        <v>6.9999999999999994E-5</v>
      </c>
      <c r="O36" s="244">
        <f>ROUND(E36*N36,2)</f>
        <v>0</v>
      </c>
      <c r="P36" s="244">
        <v>0</v>
      </c>
      <c r="Q36" s="244">
        <f>ROUND(E36*P36,2)</f>
        <v>0</v>
      </c>
      <c r="R36" s="246" t="s">
        <v>66</v>
      </c>
      <c r="S36" s="246" t="s">
        <v>103</v>
      </c>
      <c r="T36" s="247" t="s">
        <v>103</v>
      </c>
      <c r="U36" s="225">
        <v>8.2170000000000007E-2</v>
      </c>
      <c r="V36" s="225">
        <f>ROUND(E36*U36,2)</f>
        <v>2.0499999999999998</v>
      </c>
      <c r="W36" s="225"/>
      <c r="X36" s="225" t="s">
        <v>104</v>
      </c>
      <c r="Y36" s="215"/>
      <c r="Z36" s="215"/>
      <c r="AA36" s="215"/>
      <c r="AB36" s="215"/>
      <c r="AC36" s="215"/>
      <c r="AD36" s="215"/>
      <c r="AE36" s="215"/>
      <c r="AF36" s="215"/>
      <c r="AG36" s="215" t="s">
        <v>127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ht="22.5" outlineLevel="1" x14ac:dyDescent="0.2">
      <c r="A37" s="241">
        <v>27</v>
      </c>
      <c r="B37" s="242" t="s">
        <v>167</v>
      </c>
      <c r="C37" s="253" t="s">
        <v>168</v>
      </c>
      <c r="D37" s="243" t="s">
        <v>114</v>
      </c>
      <c r="E37" s="244">
        <v>1</v>
      </c>
      <c r="F37" s="245"/>
      <c r="G37" s="246">
        <f>ROUND(E37*F37,2)</f>
        <v>0</v>
      </c>
      <c r="H37" s="245"/>
      <c r="I37" s="246">
        <f>ROUND(E37*H37,2)</f>
        <v>0</v>
      </c>
      <c r="J37" s="245"/>
      <c r="K37" s="246">
        <f>ROUND(E37*J37,2)</f>
        <v>0</v>
      </c>
      <c r="L37" s="246">
        <v>21</v>
      </c>
      <c r="M37" s="246">
        <f>G37*(1+L37/100)</f>
        <v>0</v>
      </c>
      <c r="N37" s="244">
        <v>0</v>
      </c>
      <c r="O37" s="244">
        <f>ROUND(E37*N37,2)</f>
        <v>0</v>
      </c>
      <c r="P37" s="244">
        <v>0</v>
      </c>
      <c r="Q37" s="244">
        <f>ROUND(E37*P37,2)</f>
        <v>0</v>
      </c>
      <c r="R37" s="246"/>
      <c r="S37" s="246" t="s">
        <v>137</v>
      </c>
      <c r="T37" s="247" t="s">
        <v>138</v>
      </c>
      <c r="U37" s="225">
        <v>0</v>
      </c>
      <c r="V37" s="225">
        <f>ROUND(E37*U37,2)</f>
        <v>0</v>
      </c>
      <c r="W37" s="225"/>
      <c r="X37" s="225" t="s">
        <v>139</v>
      </c>
      <c r="Y37" s="215"/>
      <c r="Z37" s="215"/>
      <c r="AA37" s="215"/>
      <c r="AB37" s="215"/>
      <c r="AC37" s="215"/>
      <c r="AD37" s="215"/>
      <c r="AE37" s="215"/>
      <c r="AF37" s="215"/>
      <c r="AG37" s="215" t="s">
        <v>140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ht="33.75" outlineLevel="1" x14ac:dyDescent="0.2">
      <c r="A38" s="241">
        <v>28</v>
      </c>
      <c r="B38" s="242" t="s">
        <v>169</v>
      </c>
      <c r="C38" s="253" t="s">
        <v>170</v>
      </c>
      <c r="D38" s="243" t="s">
        <v>136</v>
      </c>
      <c r="E38" s="244">
        <v>1</v>
      </c>
      <c r="F38" s="245"/>
      <c r="G38" s="246">
        <f>ROUND(E38*F38,2)</f>
        <v>0</v>
      </c>
      <c r="H38" s="245"/>
      <c r="I38" s="246">
        <f>ROUND(E38*H38,2)</f>
        <v>0</v>
      </c>
      <c r="J38" s="245"/>
      <c r="K38" s="246">
        <f>ROUND(E38*J38,2)</f>
        <v>0</v>
      </c>
      <c r="L38" s="246">
        <v>21</v>
      </c>
      <c r="M38" s="246">
        <f>G38*(1+L38/100)</f>
        <v>0</v>
      </c>
      <c r="N38" s="244">
        <v>0</v>
      </c>
      <c r="O38" s="244">
        <f>ROUND(E38*N38,2)</f>
        <v>0</v>
      </c>
      <c r="P38" s="244">
        <v>0</v>
      </c>
      <c r="Q38" s="244">
        <f>ROUND(E38*P38,2)</f>
        <v>0</v>
      </c>
      <c r="R38" s="246"/>
      <c r="S38" s="246" t="s">
        <v>137</v>
      </c>
      <c r="T38" s="247" t="s">
        <v>138</v>
      </c>
      <c r="U38" s="225">
        <v>0</v>
      </c>
      <c r="V38" s="225">
        <f>ROUND(E38*U38,2)</f>
        <v>0</v>
      </c>
      <c r="W38" s="225"/>
      <c r="X38" s="225" t="s">
        <v>139</v>
      </c>
      <c r="Y38" s="215"/>
      <c r="Z38" s="215"/>
      <c r="AA38" s="215"/>
      <c r="AB38" s="215"/>
      <c r="AC38" s="215"/>
      <c r="AD38" s="215"/>
      <c r="AE38" s="215"/>
      <c r="AF38" s="215"/>
      <c r="AG38" s="215" t="s">
        <v>140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41">
        <v>29</v>
      </c>
      <c r="B39" s="242" t="s">
        <v>171</v>
      </c>
      <c r="C39" s="253" t="s">
        <v>172</v>
      </c>
      <c r="D39" s="243" t="s">
        <v>114</v>
      </c>
      <c r="E39" s="244">
        <v>1</v>
      </c>
      <c r="F39" s="245"/>
      <c r="G39" s="246">
        <f>ROUND(E39*F39,2)</f>
        <v>0</v>
      </c>
      <c r="H39" s="245"/>
      <c r="I39" s="246">
        <f>ROUND(E39*H39,2)</f>
        <v>0</v>
      </c>
      <c r="J39" s="245"/>
      <c r="K39" s="246">
        <f>ROUND(E39*J39,2)</f>
        <v>0</v>
      </c>
      <c r="L39" s="246">
        <v>21</v>
      </c>
      <c r="M39" s="246">
        <f>G39*(1+L39/100)</f>
        <v>0</v>
      </c>
      <c r="N39" s="244">
        <v>0</v>
      </c>
      <c r="O39" s="244">
        <f>ROUND(E39*N39,2)</f>
        <v>0</v>
      </c>
      <c r="P39" s="244">
        <v>0</v>
      </c>
      <c r="Q39" s="244">
        <f>ROUND(E39*P39,2)</f>
        <v>0</v>
      </c>
      <c r="R39" s="246"/>
      <c r="S39" s="246" t="s">
        <v>103</v>
      </c>
      <c r="T39" s="247" t="s">
        <v>103</v>
      </c>
      <c r="U39" s="225">
        <v>1.333</v>
      </c>
      <c r="V39" s="225">
        <f>ROUND(E39*U39,2)</f>
        <v>1.33</v>
      </c>
      <c r="W39" s="225"/>
      <c r="X39" s="225" t="s">
        <v>104</v>
      </c>
      <c r="Y39" s="215"/>
      <c r="Z39" s="215"/>
      <c r="AA39" s="215"/>
      <c r="AB39" s="215"/>
      <c r="AC39" s="215"/>
      <c r="AD39" s="215"/>
      <c r="AE39" s="215"/>
      <c r="AF39" s="215"/>
      <c r="AG39" s="215" t="s">
        <v>127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ht="33.75" outlineLevel="1" x14ac:dyDescent="0.2">
      <c r="A40" s="241">
        <v>30</v>
      </c>
      <c r="B40" s="242" t="s">
        <v>173</v>
      </c>
      <c r="C40" s="253" t="s">
        <v>174</v>
      </c>
      <c r="D40" s="243" t="s">
        <v>136</v>
      </c>
      <c r="E40" s="244">
        <v>1</v>
      </c>
      <c r="F40" s="245"/>
      <c r="G40" s="246">
        <f>ROUND(E40*F40,2)</f>
        <v>0</v>
      </c>
      <c r="H40" s="245"/>
      <c r="I40" s="246">
        <f>ROUND(E40*H40,2)</f>
        <v>0</v>
      </c>
      <c r="J40" s="245"/>
      <c r="K40" s="246">
        <f>ROUND(E40*J40,2)</f>
        <v>0</v>
      </c>
      <c r="L40" s="246">
        <v>21</v>
      </c>
      <c r="M40" s="246">
        <f>G40*(1+L40/100)</f>
        <v>0</v>
      </c>
      <c r="N40" s="244">
        <v>0</v>
      </c>
      <c r="O40" s="244">
        <f>ROUND(E40*N40,2)</f>
        <v>0</v>
      </c>
      <c r="P40" s="244">
        <v>0</v>
      </c>
      <c r="Q40" s="244">
        <f>ROUND(E40*P40,2)</f>
        <v>0</v>
      </c>
      <c r="R40" s="246"/>
      <c r="S40" s="246" t="s">
        <v>137</v>
      </c>
      <c r="T40" s="247" t="s">
        <v>138</v>
      </c>
      <c r="U40" s="225">
        <v>0</v>
      </c>
      <c r="V40" s="225">
        <f>ROUND(E40*U40,2)</f>
        <v>0</v>
      </c>
      <c r="W40" s="225"/>
      <c r="X40" s="225" t="s">
        <v>139</v>
      </c>
      <c r="Y40" s="215"/>
      <c r="Z40" s="215"/>
      <c r="AA40" s="215"/>
      <c r="AB40" s="215"/>
      <c r="AC40" s="215"/>
      <c r="AD40" s="215"/>
      <c r="AE40" s="215"/>
      <c r="AF40" s="215"/>
      <c r="AG40" s="215" t="s">
        <v>140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41">
        <v>31</v>
      </c>
      <c r="B41" s="242" t="s">
        <v>175</v>
      </c>
      <c r="C41" s="253" t="s">
        <v>176</v>
      </c>
      <c r="D41" s="243" t="s">
        <v>114</v>
      </c>
      <c r="E41" s="244">
        <v>1</v>
      </c>
      <c r="F41" s="245"/>
      <c r="G41" s="246">
        <f>ROUND(E41*F41,2)</f>
        <v>0</v>
      </c>
      <c r="H41" s="245"/>
      <c r="I41" s="246">
        <f>ROUND(E41*H41,2)</f>
        <v>0</v>
      </c>
      <c r="J41" s="245"/>
      <c r="K41" s="246">
        <f>ROUND(E41*J41,2)</f>
        <v>0</v>
      </c>
      <c r="L41" s="246">
        <v>21</v>
      </c>
      <c r="M41" s="246">
        <f>G41*(1+L41/100)</f>
        <v>0</v>
      </c>
      <c r="N41" s="244">
        <v>0</v>
      </c>
      <c r="O41" s="244">
        <f>ROUND(E41*N41,2)</f>
        <v>0</v>
      </c>
      <c r="P41" s="244">
        <v>0</v>
      </c>
      <c r="Q41" s="244">
        <f>ROUND(E41*P41,2)</f>
        <v>0</v>
      </c>
      <c r="R41" s="246"/>
      <c r="S41" s="246" t="s">
        <v>103</v>
      </c>
      <c r="T41" s="247" t="s">
        <v>103</v>
      </c>
      <c r="U41" s="225">
        <v>0.60582999999999998</v>
      </c>
      <c r="V41" s="225">
        <f>ROUND(E41*U41,2)</f>
        <v>0.61</v>
      </c>
      <c r="W41" s="225"/>
      <c r="X41" s="225" t="s">
        <v>104</v>
      </c>
      <c r="Y41" s="215"/>
      <c r="Z41" s="215"/>
      <c r="AA41" s="215"/>
      <c r="AB41" s="215"/>
      <c r="AC41" s="215"/>
      <c r="AD41" s="215"/>
      <c r="AE41" s="215"/>
      <c r="AF41" s="215"/>
      <c r="AG41" s="215" t="s">
        <v>127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1" x14ac:dyDescent="0.2">
      <c r="A42" s="241">
        <v>32</v>
      </c>
      <c r="B42" s="242" t="s">
        <v>177</v>
      </c>
      <c r="C42" s="253" t="s">
        <v>178</v>
      </c>
      <c r="D42" s="243" t="s">
        <v>136</v>
      </c>
      <c r="E42" s="244">
        <v>1</v>
      </c>
      <c r="F42" s="245"/>
      <c r="G42" s="246">
        <f>ROUND(E42*F42,2)</f>
        <v>0</v>
      </c>
      <c r="H42" s="245"/>
      <c r="I42" s="246">
        <f>ROUND(E42*H42,2)</f>
        <v>0</v>
      </c>
      <c r="J42" s="245"/>
      <c r="K42" s="246">
        <f>ROUND(E42*J42,2)</f>
        <v>0</v>
      </c>
      <c r="L42" s="246">
        <v>21</v>
      </c>
      <c r="M42" s="246">
        <f>G42*(1+L42/100)</f>
        <v>0</v>
      </c>
      <c r="N42" s="244">
        <v>0</v>
      </c>
      <c r="O42" s="244">
        <f>ROUND(E42*N42,2)</f>
        <v>0</v>
      </c>
      <c r="P42" s="244">
        <v>0</v>
      </c>
      <c r="Q42" s="244">
        <f>ROUND(E42*P42,2)</f>
        <v>0</v>
      </c>
      <c r="R42" s="246"/>
      <c r="S42" s="246" t="s">
        <v>137</v>
      </c>
      <c r="T42" s="247" t="s">
        <v>138</v>
      </c>
      <c r="U42" s="225">
        <v>0</v>
      </c>
      <c r="V42" s="225">
        <f>ROUND(E42*U42,2)</f>
        <v>0</v>
      </c>
      <c r="W42" s="225"/>
      <c r="X42" s="225" t="s">
        <v>139</v>
      </c>
      <c r="Y42" s="215"/>
      <c r="Z42" s="215"/>
      <c r="AA42" s="215"/>
      <c r="AB42" s="215"/>
      <c r="AC42" s="215"/>
      <c r="AD42" s="215"/>
      <c r="AE42" s="215"/>
      <c r="AF42" s="215"/>
      <c r="AG42" s="215" t="s">
        <v>140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41">
        <v>33</v>
      </c>
      <c r="B43" s="242" t="s">
        <v>179</v>
      </c>
      <c r="C43" s="253" t="s">
        <v>180</v>
      </c>
      <c r="D43" s="243" t="s">
        <v>114</v>
      </c>
      <c r="E43" s="244">
        <v>1</v>
      </c>
      <c r="F43" s="245"/>
      <c r="G43" s="246">
        <f>ROUND(E43*F43,2)</f>
        <v>0</v>
      </c>
      <c r="H43" s="245"/>
      <c r="I43" s="246">
        <f>ROUND(E43*H43,2)</f>
        <v>0</v>
      </c>
      <c r="J43" s="245"/>
      <c r="K43" s="246">
        <f>ROUND(E43*J43,2)</f>
        <v>0</v>
      </c>
      <c r="L43" s="246">
        <v>21</v>
      </c>
      <c r="M43" s="246">
        <f>G43*(1+L43/100)</f>
        <v>0</v>
      </c>
      <c r="N43" s="244">
        <v>0</v>
      </c>
      <c r="O43" s="244">
        <f>ROUND(E43*N43,2)</f>
        <v>0</v>
      </c>
      <c r="P43" s="244">
        <v>0</v>
      </c>
      <c r="Q43" s="244">
        <f>ROUND(E43*P43,2)</f>
        <v>0</v>
      </c>
      <c r="R43" s="246"/>
      <c r="S43" s="246" t="s">
        <v>103</v>
      </c>
      <c r="T43" s="247" t="s">
        <v>103</v>
      </c>
      <c r="U43" s="225">
        <v>1.333</v>
      </c>
      <c r="V43" s="225">
        <f>ROUND(E43*U43,2)</f>
        <v>1.33</v>
      </c>
      <c r="W43" s="225"/>
      <c r="X43" s="225" t="s">
        <v>104</v>
      </c>
      <c r="Y43" s="215"/>
      <c r="Z43" s="215"/>
      <c r="AA43" s="215"/>
      <c r="AB43" s="215"/>
      <c r="AC43" s="215"/>
      <c r="AD43" s="215"/>
      <c r="AE43" s="215"/>
      <c r="AF43" s="215"/>
      <c r="AG43" s="215" t="s">
        <v>127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">
      <c r="A44" s="241">
        <v>34</v>
      </c>
      <c r="B44" s="242" t="s">
        <v>181</v>
      </c>
      <c r="C44" s="253" t="s">
        <v>182</v>
      </c>
      <c r="D44" s="243" t="s">
        <v>136</v>
      </c>
      <c r="E44" s="244">
        <v>1</v>
      </c>
      <c r="F44" s="245"/>
      <c r="G44" s="246">
        <f>ROUND(E44*F44,2)</f>
        <v>0</v>
      </c>
      <c r="H44" s="245"/>
      <c r="I44" s="246">
        <f>ROUND(E44*H44,2)</f>
        <v>0</v>
      </c>
      <c r="J44" s="245"/>
      <c r="K44" s="246">
        <f>ROUND(E44*J44,2)</f>
        <v>0</v>
      </c>
      <c r="L44" s="246">
        <v>21</v>
      </c>
      <c r="M44" s="246">
        <f>G44*(1+L44/100)</f>
        <v>0</v>
      </c>
      <c r="N44" s="244">
        <v>0</v>
      </c>
      <c r="O44" s="244">
        <f>ROUND(E44*N44,2)</f>
        <v>0</v>
      </c>
      <c r="P44" s="244">
        <v>0</v>
      </c>
      <c r="Q44" s="244">
        <f>ROUND(E44*P44,2)</f>
        <v>0</v>
      </c>
      <c r="R44" s="246"/>
      <c r="S44" s="246" t="s">
        <v>137</v>
      </c>
      <c r="T44" s="247" t="s">
        <v>138</v>
      </c>
      <c r="U44" s="225">
        <v>0</v>
      </c>
      <c r="V44" s="225">
        <f>ROUND(E44*U44,2)</f>
        <v>0</v>
      </c>
      <c r="W44" s="225"/>
      <c r="X44" s="225" t="s">
        <v>139</v>
      </c>
      <c r="Y44" s="215"/>
      <c r="Z44" s="215"/>
      <c r="AA44" s="215"/>
      <c r="AB44" s="215"/>
      <c r="AC44" s="215"/>
      <c r="AD44" s="215"/>
      <c r="AE44" s="215"/>
      <c r="AF44" s="215"/>
      <c r="AG44" s="215" t="s">
        <v>140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1" x14ac:dyDescent="0.2">
      <c r="A45" s="241">
        <v>35</v>
      </c>
      <c r="B45" s="242" t="s">
        <v>183</v>
      </c>
      <c r="C45" s="253" t="s">
        <v>184</v>
      </c>
      <c r="D45" s="243" t="s">
        <v>114</v>
      </c>
      <c r="E45" s="244">
        <v>1</v>
      </c>
      <c r="F45" s="245"/>
      <c r="G45" s="246">
        <f>ROUND(E45*F45,2)</f>
        <v>0</v>
      </c>
      <c r="H45" s="245"/>
      <c r="I45" s="246">
        <f>ROUND(E45*H45,2)</f>
        <v>0</v>
      </c>
      <c r="J45" s="245"/>
      <c r="K45" s="246">
        <f>ROUND(E45*J45,2)</f>
        <v>0</v>
      </c>
      <c r="L45" s="246">
        <v>21</v>
      </c>
      <c r="M45" s="246">
        <f>G45*(1+L45/100)</f>
        <v>0</v>
      </c>
      <c r="N45" s="244">
        <v>0</v>
      </c>
      <c r="O45" s="244">
        <f>ROUND(E45*N45,2)</f>
        <v>0</v>
      </c>
      <c r="P45" s="244">
        <v>0</v>
      </c>
      <c r="Q45" s="244">
        <f>ROUND(E45*P45,2)</f>
        <v>0</v>
      </c>
      <c r="R45" s="246"/>
      <c r="S45" s="246" t="s">
        <v>103</v>
      </c>
      <c r="T45" s="247" t="s">
        <v>103</v>
      </c>
      <c r="U45" s="225">
        <v>0.45217000000000002</v>
      </c>
      <c r="V45" s="225">
        <f>ROUND(E45*U45,2)</f>
        <v>0.45</v>
      </c>
      <c r="W45" s="225"/>
      <c r="X45" s="225" t="s">
        <v>104</v>
      </c>
      <c r="Y45" s="215"/>
      <c r="Z45" s="215"/>
      <c r="AA45" s="215"/>
      <c r="AB45" s="215"/>
      <c r="AC45" s="215"/>
      <c r="AD45" s="215"/>
      <c r="AE45" s="215"/>
      <c r="AF45" s="215"/>
      <c r="AG45" s="215" t="s">
        <v>127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ht="33.75" outlineLevel="1" x14ac:dyDescent="0.2">
      <c r="A46" s="241">
        <v>36</v>
      </c>
      <c r="B46" s="242" t="s">
        <v>185</v>
      </c>
      <c r="C46" s="253" t="s">
        <v>186</v>
      </c>
      <c r="D46" s="243" t="s">
        <v>136</v>
      </c>
      <c r="E46" s="244">
        <v>1</v>
      </c>
      <c r="F46" s="245"/>
      <c r="G46" s="246">
        <f>ROUND(E46*F46,2)</f>
        <v>0</v>
      </c>
      <c r="H46" s="245"/>
      <c r="I46" s="246">
        <f>ROUND(E46*H46,2)</f>
        <v>0</v>
      </c>
      <c r="J46" s="245"/>
      <c r="K46" s="246">
        <f>ROUND(E46*J46,2)</f>
        <v>0</v>
      </c>
      <c r="L46" s="246">
        <v>21</v>
      </c>
      <c r="M46" s="246">
        <f>G46*(1+L46/100)</f>
        <v>0</v>
      </c>
      <c r="N46" s="244">
        <v>0</v>
      </c>
      <c r="O46" s="244">
        <f>ROUND(E46*N46,2)</f>
        <v>0</v>
      </c>
      <c r="P46" s="244">
        <v>0</v>
      </c>
      <c r="Q46" s="244">
        <f>ROUND(E46*P46,2)</f>
        <v>0</v>
      </c>
      <c r="R46" s="246"/>
      <c r="S46" s="246" t="s">
        <v>137</v>
      </c>
      <c r="T46" s="247" t="s">
        <v>138</v>
      </c>
      <c r="U46" s="225">
        <v>0</v>
      </c>
      <c r="V46" s="225">
        <f>ROUND(E46*U46,2)</f>
        <v>0</v>
      </c>
      <c r="W46" s="225"/>
      <c r="X46" s="225" t="s">
        <v>139</v>
      </c>
      <c r="Y46" s="215"/>
      <c r="Z46" s="215"/>
      <c r="AA46" s="215"/>
      <c r="AB46" s="215"/>
      <c r="AC46" s="215"/>
      <c r="AD46" s="215"/>
      <c r="AE46" s="215"/>
      <c r="AF46" s="215"/>
      <c r="AG46" s="215" t="s">
        <v>140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">
      <c r="A47" s="241">
        <v>37</v>
      </c>
      <c r="B47" s="242" t="s">
        <v>187</v>
      </c>
      <c r="C47" s="253" t="s">
        <v>188</v>
      </c>
      <c r="D47" s="243" t="s">
        <v>114</v>
      </c>
      <c r="E47" s="244">
        <v>1</v>
      </c>
      <c r="F47" s="245"/>
      <c r="G47" s="246">
        <f>ROUND(E47*F47,2)</f>
        <v>0</v>
      </c>
      <c r="H47" s="245"/>
      <c r="I47" s="246">
        <f>ROUND(E47*H47,2)</f>
        <v>0</v>
      </c>
      <c r="J47" s="245"/>
      <c r="K47" s="246">
        <f>ROUND(E47*J47,2)</f>
        <v>0</v>
      </c>
      <c r="L47" s="246">
        <v>21</v>
      </c>
      <c r="M47" s="246">
        <f>G47*(1+L47/100)</f>
        <v>0</v>
      </c>
      <c r="N47" s="244">
        <v>0</v>
      </c>
      <c r="O47" s="244">
        <f>ROUND(E47*N47,2)</f>
        <v>0</v>
      </c>
      <c r="P47" s="244">
        <v>0</v>
      </c>
      <c r="Q47" s="244">
        <f>ROUND(E47*P47,2)</f>
        <v>0</v>
      </c>
      <c r="R47" s="246"/>
      <c r="S47" s="246" t="s">
        <v>103</v>
      </c>
      <c r="T47" s="247" t="s">
        <v>103</v>
      </c>
      <c r="U47" s="225">
        <v>0.47982999999999998</v>
      </c>
      <c r="V47" s="225">
        <f>ROUND(E47*U47,2)</f>
        <v>0.48</v>
      </c>
      <c r="W47" s="225"/>
      <c r="X47" s="225" t="s">
        <v>104</v>
      </c>
      <c r="Y47" s="215"/>
      <c r="Z47" s="215"/>
      <c r="AA47" s="215"/>
      <c r="AB47" s="215"/>
      <c r="AC47" s="215"/>
      <c r="AD47" s="215"/>
      <c r="AE47" s="215"/>
      <c r="AF47" s="215"/>
      <c r="AG47" s="215" t="s">
        <v>127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41">
        <v>38</v>
      </c>
      <c r="B48" s="242" t="s">
        <v>189</v>
      </c>
      <c r="C48" s="253" t="s">
        <v>190</v>
      </c>
      <c r="D48" s="243" t="s">
        <v>136</v>
      </c>
      <c r="E48" s="244">
        <v>1</v>
      </c>
      <c r="F48" s="245"/>
      <c r="G48" s="246">
        <f>ROUND(E48*F48,2)</f>
        <v>0</v>
      </c>
      <c r="H48" s="245"/>
      <c r="I48" s="246">
        <f>ROUND(E48*H48,2)</f>
        <v>0</v>
      </c>
      <c r="J48" s="245"/>
      <c r="K48" s="246">
        <f>ROUND(E48*J48,2)</f>
        <v>0</v>
      </c>
      <c r="L48" s="246">
        <v>21</v>
      </c>
      <c r="M48" s="246">
        <f>G48*(1+L48/100)</f>
        <v>0</v>
      </c>
      <c r="N48" s="244">
        <v>0</v>
      </c>
      <c r="O48" s="244">
        <f>ROUND(E48*N48,2)</f>
        <v>0</v>
      </c>
      <c r="P48" s="244">
        <v>0</v>
      </c>
      <c r="Q48" s="244">
        <f>ROUND(E48*P48,2)</f>
        <v>0</v>
      </c>
      <c r="R48" s="246"/>
      <c r="S48" s="246" t="s">
        <v>137</v>
      </c>
      <c r="T48" s="247" t="s">
        <v>138</v>
      </c>
      <c r="U48" s="225">
        <v>0</v>
      </c>
      <c r="V48" s="225">
        <f>ROUND(E48*U48,2)</f>
        <v>0</v>
      </c>
      <c r="W48" s="225"/>
      <c r="X48" s="225" t="s">
        <v>139</v>
      </c>
      <c r="Y48" s="215"/>
      <c r="Z48" s="215"/>
      <c r="AA48" s="215"/>
      <c r="AB48" s="215"/>
      <c r="AC48" s="215"/>
      <c r="AD48" s="215"/>
      <c r="AE48" s="215"/>
      <c r="AF48" s="215"/>
      <c r="AG48" s="215" t="s">
        <v>140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ht="22.5" outlineLevel="1" x14ac:dyDescent="0.2">
      <c r="A49" s="241">
        <v>39</v>
      </c>
      <c r="B49" s="242" t="s">
        <v>191</v>
      </c>
      <c r="C49" s="253" t="s">
        <v>192</v>
      </c>
      <c r="D49" s="243" t="s">
        <v>136</v>
      </c>
      <c r="E49" s="244">
        <v>1</v>
      </c>
      <c r="F49" s="245"/>
      <c r="G49" s="246">
        <f>ROUND(E49*F49,2)</f>
        <v>0</v>
      </c>
      <c r="H49" s="245"/>
      <c r="I49" s="246">
        <f>ROUND(E49*H49,2)</f>
        <v>0</v>
      </c>
      <c r="J49" s="245"/>
      <c r="K49" s="246">
        <f>ROUND(E49*J49,2)</f>
        <v>0</v>
      </c>
      <c r="L49" s="246">
        <v>21</v>
      </c>
      <c r="M49" s="246">
        <f>G49*(1+L49/100)</f>
        <v>0</v>
      </c>
      <c r="N49" s="244">
        <v>0</v>
      </c>
      <c r="O49" s="244">
        <f>ROUND(E49*N49,2)</f>
        <v>0</v>
      </c>
      <c r="P49" s="244">
        <v>0</v>
      </c>
      <c r="Q49" s="244">
        <f>ROUND(E49*P49,2)</f>
        <v>0</v>
      </c>
      <c r="R49" s="246"/>
      <c r="S49" s="246" t="s">
        <v>137</v>
      </c>
      <c r="T49" s="247" t="s">
        <v>138</v>
      </c>
      <c r="U49" s="225">
        <v>0</v>
      </c>
      <c r="V49" s="225">
        <f>ROUND(E49*U49,2)</f>
        <v>0</v>
      </c>
      <c r="W49" s="225"/>
      <c r="X49" s="225" t="s">
        <v>139</v>
      </c>
      <c r="Y49" s="215"/>
      <c r="Z49" s="215"/>
      <c r="AA49" s="215"/>
      <c r="AB49" s="215"/>
      <c r="AC49" s="215"/>
      <c r="AD49" s="215"/>
      <c r="AE49" s="215"/>
      <c r="AF49" s="215"/>
      <c r="AG49" s="215" t="s">
        <v>140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 x14ac:dyDescent="0.2">
      <c r="A50" s="241">
        <v>40</v>
      </c>
      <c r="B50" s="242" t="s">
        <v>193</v>
      </c>
      <c r="C50" s="253" t="s">
        <v>194</v>
      </c>
      <c r="D50" s="243" t="s">
        <v>136</v>
      </c>
      <c r="E50" s="244">
        <v>1</v>
      </c>
      <c r="F50" s="245"/>
      <c r="G50" s="246">
        <f>ROUND(E50*F50,2)</f>
        <v>0</v>
      </c>
      <c r="H50" s="245"/>
      <c r="I50" s="246">
        <f>ROUND(E50*H50,2)</f>
        <v>0</v>
      </c>
      <c r="J50" s="245"/>
      <c r="K50" s="246">
        <f>ROUND(E50*J50,2)</f>
        <v>0</v>
      </c>
      <c r="L50" s="246">
        <v>21</v>
      </c>
      <c r="M50" s="246">
        <f>G50*(1+L50/100)</f>
        <v>0</v>
      </c>
      <c r="N50" s="244">
        <v>0</v>
      </c>
      <c r="O50" s="244">
        <f>ROUND(E50*N50,2)</f>
        <v>0</v>
      </c>
      <c r="P50" s="244">
        <v>0</v>
      </c>
      <c r="Q50" s="244">
        <f>ROUND(E50*P50,2)</f>
        <v>0</v>
      </c>
      <c r="R50" s="246"/>
      <c r="S50" s="246" t="s">
        <v>137</v>
      </c>
      <c r="T50" s="247" t="s">
        <v>138</v>
      </c>
      <c r="U50" s="225">
        <v>0</v>
      </c>
      <c r="V50" s="225">
        <f>ROUND(E50*U50,2)</f>
        <v>0</v>
      </c>
      <c r="W50" s="225"/>
      <c r="X50" s="225" t="s">
        <v>139</v>
      </c>
      <c r="Y50" s="215"/>
      <c r="Z50" s="215"/>
      <c r="AA50" s="215"/>
      <c r="AB50" s="215"/>
      <c r="AC50" s="215"/>
      <c r="AD50" s="215"/>
      <c r="AE50" s="215"/>
      <c r="AF50" s="215"/>
      <c r="AG50" s="215" t="s">
        <v>140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ht="22.5" outlineLevel="1" x14ac:dyDescent="0.2">
      <c r="A51" s="241">
        <v>41</v>
      </c>
      <c r="B51" s="242" t="s">
        <v>195</v>
      </c>
      <c r="C51" s="253" t="s">
        <v>196</v>
      </c>
      <c r="D51" s="243" t="s">
        <v>114</v>
      </c>
      <c r="E51" s="244">
        <v>1</v>
      </c>
      <c r="F51" s="245"/>
      <c r="G51" s="246">
        <f>ROUND(E51*F51,2)</f>
        <v>0</v>
      </c>
      <c r="H51" s="245"/>
      <c r="I51" s="246">
        <f>ROUND(E51*H51,2)</f>
        <v>0</v>
      </c>
      <c r="J51" s="245"/>
      <c r="K51" s="246">
        <f>ROUND(E51*J51,2)</f>
        <v>0</v>
      </c>
      <c r="L51" s="246">
        <v>21</v>
      </c>
      <c r="M51" s="246">
        <f>G51*(1+L51/100)</f>
        <v>0</v>
      </c>
      <c r="N51" s="244">
        <v>1.4999999999999999E-4</v>
      </c>
      <c r="O51" s="244">
        <f>ROUND(E51*N51,2)</f>
        <v>0</v>
      </c>
      <c r="P51" s="244">
        <v>0</v>
      </c>
      <c r="Q51" s="244">
        <f>ROUND(E51*P51,2)</f>
        <v>0</v>
      </c>
      <c r="R51" s="246" t="s">
        <v>158</v>
      </c>
      <c r="S51" s="246" t="s">
        <v>103</v>
      </c>
      <c r="T51" s="247" t="s">
        <v>103</v>
      </c>
      <c r="U51" s="225">
        <v>0</v>
      </c>
      <c r="V51" s="225">
        <f>ROUND(E51*U51,2)</f>
        <v>0</v>
      </c>
      <c r="W51" s="225"/>
      <c r="X51" s="225" t="s">
        <v>139</v>
      </c>
      <c r="Y51" s="215"/>
      <c r="Z51" s="215"/>
      <c r="AA51" s="215"/>
      <c r="AB51" s="215"/>
      <c r="AC51" s="215"/>
      <c r="AD51" s="215"/>
      <c r="AE51" s="215"/>
      <c r="AF51" s="215"/>
      <c r="AG51" s="215" t="s">
        <v>140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">
      <c r="A52" s="241">
        <v>42</v>
      </c>
      <c r="B52" s="242" t="s">
        <v>197</v>
      </c>
      <c r="C52" s="253" t="s">
        <v>198</v>
      </c>
      <c r="D52" s="243" t="s">
        <v>114</v>
      </c>
      <c r="E52" s="244">
        <v>1</v>
      </c>
      <c r="F52" s="245"/>
      <c r="G52" s="246">
        <f>ROUND(E52*F52,2)</f>
        <v>0</v>
      </c>
      <c r="H52" s="245"/>
      <c r="I52" s="246">
        <f>ROUND(E52*H52,2)</f>
        <v>0</v>
      </c>
      <c r="J52" s="245"/>
      <c r="K52" s="246">
        <f>ROUND(E52*J52,2)</f>
        <v>0</v>
      </c>
      <c r="L52" s="246">
        <v>21</v>
      </c>
      <c r="M52" s="246">
        <f>G52*(1+L52/100)</f>
        <v>0</v>
      </c>
      <c r="N52" s="244">
        <v>0</v>
      </c>
      <c r="O52" s="244">
        <f>ROUND(E52*N52,2)</f>
        <v>0</v>
      </c>
      <c r="P52" s="244">
        <v>0</v>
      </c>
      <c r="Q52" s="244">
        <f>ROUND(E52*P52,2)</f>
        <v>0</v>
      </c>
      <c r="R52" s="246"/>
      <c r="S52" s="246" t="s">
        <v>103</v>
      </c>
      <c r="T52" s="247" t="s">
        <v>103</v>
      </c>
      <c r="U52" s="225">
        <v>0.46</v>
      </c>
      <c r="V52" s="225">
        <f>ROUND(E52*U52,2)</f>
        <v>0.46</v>
      </c>
      <c r="W52" s="225"/>
      <c r="X52" s="225" t="s">
        <v>104</v>
      </c>
      <c r="Y52" s="215"/>
      <c r="Z52" s="215"/>
      <c r="AA52" s="215"/>
      <c r="AB52" s="215"/>
      <c r="AC52" s="215"/>
      <c r="AD52" s="215"/>
      <c r="AE52" s="215"/>
      <c r="AF52" s="215"/>
      <c r="AG52" s="215" t="s">
        <v>127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x14ac:dyDescent="0.2">
      <c r="A53" s="227" t="s">
        <v>98</v>
      </c>
      <c r="B53" s="228" t="s">
        <v>70</v>
      </c>
      <c r="C53" s="252" t="s">
        <v>27</v>
      </c>
      <c r="D53" s="229"/>
      <c r="E53" s="230"/>
      <c r="F53" s="231"/>
      <c r="G53" s="231">
        <f>SUMIF(AG54:AG56,"&lt;&gt;NOR",G54:G56)</f>
        <v>0</v>
      </c>
      <c r="H53" s="231"/>
      <c r="I53" s="231">
        <f>SUM(I54:I56)</f>
        <v>0</v>
      </c>
      <c r="J53" s="231"/>
      <c r="K53" s="231">
        <f>SUM(K54:K56)</f>
        <v>0</v>
      </c>
      <c r="L53" s="231"/>
      <c r="M53" s="231">
        <f>SUM(M54:M56)</f>
        <v>0</v>
      </c>
      <c r="N53" s="230"/>
      <c r="O53" s="230">
        <f>SUM(O54:O56)</f>
        <v>0</v>
      </c>
      <c r="P53" s="230"/>
      <c r="Q53" s="230">
        <f>SUM(Q54:Q56)</f>
        <v>0</v>
      </c>
      <c r="R53" s="231"/>
      <c r="S53" s="231"/>
      <c r="T53" s="232"/>
      <c r="U53" s="226"/>
      <c r="V53" s="226">
        <f>SUM(V54:V56)</f>
        <v>17</v>
      </c>
      <c r="W53" s="226"/>
      <c r="X53" s="226"/>
      <c r="AG53" t="s">
        <v>99</v>
      </c>
    </row>
    <row r="54" spans="1:60" outlineLevel="1" x14ac:dyDescent="0.2">
      <c r="A54" s="241">
        <v>43</v>
      </c>
      <c r="B54" s="242" t="s">
        <v>199</v>
      </c>
      <c r="C54" s="253" t="s">
        <v>200</v>
      </c>
      <c r="D54" s="243" t="s">
        <v>201</v>
      </c>
      <c r="E54" s="244">
        <v>3</v>
      </c>
      <c r="F54" s="245"/>
      <c r="G54" s="246">
        <f>ROUND(E54*F54,2)</f>
        <v>0</v>
      </c>
      <c r="H54" s="245"/>
      <c r="I54" s="246">
        <f>ROUND(E54*H54,2)</f>
        <v>0</v>
      </c>
      <c r="J54" s="245"/>
      <c r="K54" s="246">
        <f>ROUND(E54*J54,2)</f>
        <v>0</v>
      </c>
      <c r="L54" s="246">
        <v>21</v>
      </c>
      <c r="M54" s="246">
        <f>G54*(1+L54/100)</f>
        <v>0</v>
      </c>
      <c r="N54" s="244">
        <v>0</v>
      </c>
      <c r="O54" s="244">
        <f>ROUND(E54*N54,2)</f>
        <v>0</v>
      </c>
      <c r="P54" s="244">
        <v>0</v>
      </c>
      <c r="Q54" s="244">
        <f>ROUND(E54*P54,2)</f>
        <v>0</v>
      </c>
      <c r="R54" s="246" t="s">
        <v>202</v>
      </c>
      <c r="S54" s="246" t="s">
        <v>103</v>
      </c>
      <c r="T54" s="247" t="s">
        <v>103</v>
      </c>
      <c r="U54" s="225">
        <v>1</v>
      </c>
      <c r="V54" s="225">
        <f>ROUND(E54*U54,2)</f>
        <v>3</v>
      </c>
      <c r="W54" s="225"/>
      <c r="X54" s="225" t="s">
        <v>203</v>
      </c>
      <c r="Y54" s="215"/>
      <c r="Z54" s="215"/>
      <c r="AA54" s="215"/>
      <c r="AB54" s="215"/>
      <c r="AC54" s="215"/>
      <c r="AD54" s="215"/>
      <c r="AE54" s="215"/>
      <c r="AF54" s="215"/>
      <c r="AG54" s="215" t="s">
        <v>204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41">
        <v>44</v>
      </c>
      <c r="B55" s="242" t="s">
        <v>205</v>
      </c>
      <c r="C55" s="253" t="s">
        <v>206</v>
      </c>
      <c r="D55" s="243" t="s">
        <v>201</v>
      </c>
      <c r="E55" s="244">
        <v>10</v>
      </c>
      <c r="F55" s="245"/>
      <c r="G55" s="246">
        <f>ROUND(E55*F55,2)</f>
        <v>0</v>
      </c>
      <c r="H55" s="245"/>
      <c r="I55" s="246">
        <f>ROUND(E55*H55,2)</f>
        <v>0</v>
      </c>
      <c r="J55" s="245"/>
      <c r="K55" s="246">
        <f>ROUND(E55*J55,2)</f>
        <v>0</v>
      </c>
      <c r="L55" s="246">
        <v>21</v>
      </c>
      <c r="M55" s="246">
        <f>G55*(1+L55/100)</f>
        <v>0</v>
      </c>
      <c r="N55" s="244">
        <v>0</v>
      </c>
      <c r="O55" s="244">
        <f>ROUND(E55*N55,2)</f>
        <v>0</v>
      </c>
      <c r="P55" s="244">
        <v>0</v>
      </c>
      <c r="Q55" s="244">
        <f>ROUND(E55*P55,2)</f>
        <v>0</v>
      </c>
      <c r="R55" s="246"/>
      <c r="S55" s="246" t="s">
        <v>137</v>
      </c>
      <c r="T55" s="247" t="s">
        <v>207</v>
      </c>
      <c r="U55" s="225">
        <v>1</v>
      </c>
      <c r="V55" s="225">
        <f>ROUND(E55*U55,2)</f>
        <v>10</v>
      </c>
      <c r="W55" s="225"/>
      <c r="X55" s="225" t="s">
        <v>203</v>
      </c>
      <c r="Y55" s="215"/>
      <c r="Z55" s="215"/>
      <c r="AA55" s="215"/>
      <c r="AB55" s="215"/>
      <c r="AC55" s="215"/>
      <c r="AD55" s="215"/>
      <c r="AE55" s="215"/>
      <c r="AF55" s="215"/>
      <c r="AG55" s="215" t="s">
        <v>204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1" x14ac:dyDescent="0.2">
      <c r="A56" s="241">
        <v>45</v>
      </c>
      <c r="B56" s="242" t="s">
        <v>208</v>
      </c>
      <c r="C56" s="253" t="s">
        <v>209</v>
      </c>
      <c r="D56" s="243" t="s">
        <v>201</v>
      </c>
      <c r="E56" s="244">
        <v>4</v>
      </c>
      <c r="F56" s="245"/>
      <c r="G56" s="246">
        <f>ROUND(E56*F56,2)</f>
        <v>0</v>
      </c>
      <c r="H56" s="245"/>
      <c r="I56" s="246">
        <f>ROUND(E56*H56,2)</f>
        <v>0</v>
      </c>
      <c r="J56" s="245"/>
      <c r="K56" s="246">
        <f>ROUND(E56*J56,2)</f>
        <v>0</v>
      </c>
      <c r="L56" s="246">
        <v>21</v>
      </c>
      <c r="M56" s="246">
        <f>G56*(1+L56/100)</f>
        <v>0</v>
      </c>
      <c r="N56" s="244">
        <v>0</v>
      </c>
      <c r="O56" s="244">
        <f>ROUND(E56*N56,2)</f>
        <v>0</v>
      </c>
      <c r="P56" s="244">
        <v>0</v>
      </c>
      <c r="Q56" s="244">
        <f>ROUND(E56*P56,2)</f>
        <v>0</v>
      </c>
      <c r="R56" s="246" t="s">
        <v>202</v>
      </c>
      <c r="S56" s="246" t="s">
        <v>103</v>
      </c>
      <c r="T56" s="247" t="s">
        <v>103</v>
      </c>
      <c r="U56" s="225">
        <v>1</v>
      </c>
      <c r="V56" s="225">
        <f>ROUND(E56*U56,2)</f>
        <v>4</v>
      </c>
      <c r="W56" s="225"/>
      <c r="X56" s="225" t="s">
        <v>203</v>
      </c>
      <c r="Y56" s="215"/>
      <c r="Z56" s="215"/>
      <c r="AA56" s="215"/>
      <c r="AB56" s="215"/>
      <c r="AC56" s="215"/>
      <c r="AD56" s="215"/>
      <c r="AE56" s="215"/>
      <c r="AF56" s="215"/>
      <c r="AG56" s="215" t="s">
        <v>204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x14ac:dyDescent="0.2">
      <c r="A57" s="227" t="s">
        <v>98</v>
      </c>
      <c r="B57" s="228" t="s">
        <v>64</v>
      </c>
      <c r="C57" s="252" t="s">
        <v>65</v>
      </c>
      <c r="D57" s="229"/>
      <c r="E57" s="230"/>
      <c r="F57" s="231"/>
      <c r="G57" s="231">
        <f>SUMIF(AG58:AG60,"&lt;&gt;NOR",G58:G60)</f>
        <v>0</v>
      </c>
      <c r="H57" s="231"/>
      <c r="I57" s="231">
        <f>SUM(I58:I60)</f>
        <v>0</v>
      </c>
      <c r="J57" s="231"/>
      <c r="K57" s="231">
        <f>SUM(K58:K60)</f>
        <v>0</v>
      </c>
      <c r="L57" s="231"/>
      <c r="M57" s="231">
        <f>SUM(M58:M60)</f>
        <v>0</v>
      </c>
      <c r="N57" s="230"/>
      <c r="O57" s="230">
        <f>SUM(O58:O60)</f>
        <v>0</v>
      </c>
      <c r="P57" s="230"/>
      <c r="Q57" s="230">
        <f>SUM(Q58:Q60)</f>
        <v>0.01</v>
      </c>
      <c r="R57" s="231"/>
      <c r="S57" s="231"/>
      <c r="T57" s="232"/>
      <c r="U57" s="226"/>
      <c r="V57" s="226">
        <f>SUM(V58:V60)</f>
        <v>2.34</v>
      </c>
      <c r="W57" s="226"/>
      <c r="X57" s="226"/>
      <c r="AG57" t="s">
        <v>99</v>
      </c>
    </row>
    <row r="58" spans="1:60" ht="33.75" outlineLevel="1" x14ac:dyDescent="0.2">
      <c r="A58" s="234">
        <v>46</v>
      </c>
      <c r="B58" s="235" t="s">
        <v>210</v>
      </c>
      <c r="C58" s="254" t="s">
        <v>211</v>
      </c>
      <c r="D58" s="236" t="s">
        <v>114</v>
      </c>
      <c r="E58" s="237">
        <v>10</v>
      </c>
      <c r="F58" s="238"/>
      <c r="G58" s="239">
        <f>ROUND(E58*F58,2)</f>
        <v>0</v>
      </c>
      <c r="H58" s="238"/>
      <c r="I58" s="239">
        <f>ROUND(E58*H58,2)</f>
        <v>0</v>
      </c>
      <c r="J58" s="238"/>
      <c r="K58" s="239">
        <f>ROUND(E58*J58,2)</f>
        <v>0</v>
      </c>
      <c r="L58" s="239">
        <v>21</v>
      </c>
      <c r="M58" s="239">
        <f>G58*(1+L58/100)</f>
        <v>0</v>
      </c>
      <c r="N58" s="237">
        <v>0</v>
      </c>
      <c r="O58" s="237">
        <f>ROUND(E58*N58,2)</f>
        <v>0</v>
      </c>
      <c r="P58" s="237">
        <v>5.9999999999999995E-4</v>
      </c>
      <c r="Q58" s="237">
        <f>ROUND(E58*P58,2)</f>
        <v>0.01</v>
      </c>
      <c r="R58" s="239" t="s">
        <v>212</v>
      </c>
      <c r="S58" s="239" t="s">
        <v>103</v>
      </c>
      <c r="T58" s="240" t="s">
        <v>103</v>
      </c>
      <c r="U58" s="225">
        <v>0.23400000000000001</v>
      </c>
      <c r="V58" s="225">
        <f>ROUND(E58*U58,2)</f>
        <v>2.34</v>
      </c>
      <c r="W58" s="225"/>
      <c r="X58" s="225" t="s">
        <v>104</v>
      </c>
      <c r="Y58" s="215"/>
      <c r="Z58" s="215"/>
      <c r="AA58" s="215"/>
      <c r="AB58" s="215"/>
      <c r="AC58" s="215"/>
      <c r="AD58" s="215"/>
      <c r="AE58" s="215"/>
      <c r="AF58" s="215"/>
      <c r="AG58" s="215" t="s">
        <v>105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">
      <c r="A59" s="222"/>
      <c r="B59" s="223"/>
      <c r="C59" s="256" t="s">
        <v>213</v>
      </c>
      <c r="D59" s="250"/>
      <c r="E59" s="250"/>
      <c r="F59" s="250"/>
      <c r="G59" s="250"/>
      <c r="H59" s="225"/>
      <c r="I59" s="225"/>
      <c r="J59" s="225"/>
      <c r="K59" s="225"/>
      <c r="L59" s="225"/>
      <c r="M59" s="225"/>
      <c r="N59" s="224"/>
      <c r="O59" s="224"/>
      <c r="P59" s="224"/>
      <c r="Q59" s="224"/>
      <c r="R59" s="225"/>
      <c r="S59" s="225"/>
      <c r="T59" s="225"/>
      <c r="U59" s="225"/>
      <c r="V59" s="225"/>
      <c r="W59" s="225"/>
      <c r="X59" s="225"/>
      <c r="Y59" s="215"/>
      <c r="Z59" s="215"/>
      <c r="AA59" s="215"/>
      <c r="AB59" s="215"/>
      <c r="AC59" s="215"/>
      <c r="AD59" s="215"/>
      <c r="AE59" s="215"/>
      <c r="AF59" s="215"/>
      <c r="AG59" s="215" t="s">
        <v>214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22"/>
      <c r="B60" s="223"/>
      <c r="C60" s="257" t="s">
        <v>215</v>
      </c>
      <c r="D60" s="251"/>
      <c r="E60" s="251"/>
      <c r="F60" s="251"/>
      <c r="G60" s="251"/>
      <c r="H60" s="225"/>
      <c r="I60" s="225"/>
      <c r="J60" s="225"/>
      <c r="K60" s="225"/>
      <c r="L60" s="225"/>
      <c r="M60" s="225"/>
      <c r="N60" s="224"/>
      <c r="O60" s="224"/>
      <c r="P60" s="224"/>
      <c r="Q60" s="224"/>
      <c r="R60" s="225"/>
      <c r="S60" s="225"/>
      <c r="T60" s="225"/>
      <c r="U60" s="225"/>
      <c r="V60" s="225"/>
      <c r="W60" s="225"/>
      <c r="X60" s="225"/>
      <c r="Y60" s="215"/>
      <c r="Z60" s="215"/>
      <c r="AA60" s="215"/>
      <c r="AB60" s="215"/>
      <c r="AC60" s="215"/>
      <c r="AD60" s="215"/>
      <c r="AE60" s="215"/>
      <c r="AF60" s="215"/>
      <c r="AG60" s="215" t="s">
        <v>124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x14ac:dyDescent="0.2">
      <c r="A61" s="227" t="s">
        <v>98</v>
      </c>
      <c r="B61" s="228" t="s">
        <v>62</v>
      </c>
      <c r="C61" s="252" t="s">
        <v>63</v>
      </c>
      <c r="D61" s="229"/>
      <c r="E61" s="230"/>
      <c r="F61" s="231"/>
      <c r="G61" s="231">
        <f>SUMIF(AG62:AG62,"&lt;&gt;NOR",G62:G62)</f>
        <v>0</v>
      </c>
      <c r="H61" s="231"/>
      <c r="I61" s="231">
        <f>SUM(I62:I62)</f>
        <v>0</v>
      </c>
      <c r="J61" s="231"/>
      <c r="K61" s="231">
        <f>SUM(K62:K62)</f>
        <v>0</v>
      </c>
      <c r="L61" s="231"/>
      <c r="M61" s="231">
        <f>SUM(M62:M62)</f>
        <v>0</v>
      </c>
      <c r="N61" s="230"/>
      <c r="O61" s="230">
        <f>SUM(O62:O62)</f>
        <v>0.71</v>
      </c>
      <c r="P61" s="230"/>
      <c r="Q61" s="230">
        <f>SUM(Q62:Q62)</f>
        <v>0</v>
      </c>
      <c r="R61" s="231"/>
      <c r="S61" s="231"/>
      <c r="T61" s="232"/>
      <c r="U61" s="226"/>
      <c r="V61" s="226">
        <f>SUM(V62:V62)</f>
        <v>0.42</v>
      </c>
      <c r="W61" s="226"/>
      <c r="X61" s="226"/>
      <c r="AG61" t="s">
        <v>99</v>
      </c>
    </row>
    <row r="62" spans="1:60" outlineLevel="1" x14ac:dyDescent="0.2">
      <c r="A62" s="241">
        <v>47</v>
      </c>
      <c r="B62" s="242" t="s">
        <v>216</v>
      </c>
      <c r="C62" s="253" t="s">
        <v>217</v>
      </c>
      <c r="D62" s="243" t="s">
        <v>102</v>
      </c>
      <c r="E62" s="244">
        <v>42</v>
      </c>
      <c r="F62" s="245"/>
      <c r="G62" s="246">
        <f>ROUND(E62*F62,2)</f>
        <v>0</v>
      </c>
      <c r="H62" s="245"/>
      <c r="I62" s="246">
        <f>ROUND(E62*H62,2)</f>
        <v>0</v>
      </c>
      <c r="J62" s="245"/>
      <c r="K62" s="246">
        <f>ROUND(E62*J62,2)</f>
        <v>0</v>
      </c>
      <c r="L62" s="246">
        <v>21</v>
      </c>
      <c r="M62" s="246">
        <f>G62*(1+L62/100)</f>
        <v>0</v>
      </c>
      <c r="N62" s="244">
        <v>1.685E-2</v>
      </c>
      <c r="O62" s="244">
        <f>ROUND(E62*N62,2)</f>
        <v>0.71</v>
      </c>
      <c r="P62" s="244">
        <v>0</v>
      </c>
      <c r="Q62" s="244">
        <f>ROUND(E62*P62,2)</f>
        <v>0</v>
      </c>
      <c r="R62" s="246"/>
      <c r="S62" s="246" t="s">
        <v>103</v>
      </c>
      <c r="T62" s="247" t="s">
        <v>103</v>
      </c>
      <c r="U62" s="225">
        <v>0.01</v>
      </c>
      <c r="V62" s="225">
        <f>ROUND(E62*U62,2)</f>
        <v>0.42</v>
      </c>
      <c r="W62" s="225"/>
      <c r="X62" s="225" t="s">
        <v>104</v>
      </c>
      <c r="Y62" s="215"/>
      <c r="Z62" s="215"/>
      <c r="AA62" s="215"/>
      <c r="AB62" s="215"/>
      <c r="AC62" s="215"/>
      <c r="AD62" s="215"/>
      <c r="AE62" s="215"/>
      <c r="AF62" s="215"/>
      <c r="AG62" s="215" t="s">
        <v>127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x14ac:dyDescent="0.2">
      <c r="A63" s="227" t="s">
        <v>98</v>
      </c>
      <c r="B63" s="228" t="s">
        <v>64</v>
      </c>
      <c r="C63" s="252" t="s">
        <v>65</v>
      </c>
      <c r="D63" s="229"/>
      <c r="E63" s="230"/>
      <c r="F63" s="231"/>
      <c r="G63" s="231">
        <f>SUMIF(AG64:AG65,"&lt;&gt;NOR",G64:G65)</f>
        <v>0</v>
      </c>
      <c r="H63" s="231"/>
      <c r="I63" s="231">
        <f>SUM(I64:I65)</f>
        <v>0</v>
      </c>
      <c r="J63" s="231"/>
      <c r="K63" s="231">
        <f>SUM(K64:K65)</f>
        <v>0</v>
      </c>
      <c r="L63" s="231"/>
      <c r="M63" s="231">
        <f>SUM(M64:M65)</f>
        <v>0</v>
      </c>
      <c r="N63" s="230"/>
      <c r="O63" s="230">
        <f>SUM(O64:O65)</f>
        <v>0.02</v>
      </c>
      <c r="P63" s="230"/>
      <c r="Q63" s="230">
        <f>SUM(Q64:Q65)</f>
        <v>0.08</v>
      </c>
      <c r="R63" s="231"/>
      <c r="S63" s="231"/>
      <c r="T63" s="232"/>
      <c r="U63" s="226"/>
      <c r="V63" s="226">
        <f>SUM(V64:V65)</f>
        <v>7.56</v>
      </c>
      <c r="W63" s="226"/>
      <c r="X63" s="226"/>
      <c r="AG63" t="s">
        <v>99</v>
      </c>
    </row>
    <row r="64" spans="1:60" ht="22.5" outlineLevel="1" x14ac:dyDescent="0.2">
      <c r="A64" s="234">
        <v>48</v>
      </c>
      <c r="B64" s="235" t="s">
        <v>218</v>
      </c>
      <c r="C64" s="254" t="s">
        <v>219</v>
      </c>
      <c r="D64" s="236" t="s">
        <v>102</v>
      </c>
      <c r="E64" s="237">
        <v>42</v>
      </c>
      <c r="F64" s="238"/>
      <c r="G64" s="239">
        <f>ROUND(E64*F64,2)</f>
        <v>0</v>
      </c>
      <c r="H64" s="238"/>
      <c r="I64" s="239">
        <f>ROUND(E64*H64,2)</f>
        <v>0</v>
      </c>
      <c r="J64" s="238"/>
      <c r="K64" s="239">
        <f>ROUND(E64*J64,2)</f>
        <v>0</v>
      </c>
      <c r="L64" s="239">
        <v>21</v>
      </c>
      <c r="M64" s="239">
        <f>G64*(1+L64/100)</f>
        <v>0</v>
      </c>
      <c r="N64" s="237">
        <v>4.8999999999999998E-4</v>
      </c>
      <c r="O64" s="237">
        <f>ROUND(E64*N64,2)</f>
        <v>0.02</v>
      </c>
      <c r="P64" s="237">
        <v>2E-3</v>
      </c>
      <c r="Q64" s="237">
        <f>ROUND(E64*P64,2)</f>
        <v>0.08</v>
      </c>
      <c r="R64" s="239" t="s">
        <v>212</v>
      </c>
      <c r="S64" s="239" t="s">
        <v>103</v>
      </c>
      <c r="T64" s="240" t="s">
        <v>103</v>
      </c>
      <c r="U64" s="225">
        <v>0.18</v>
      </c>
      <c r="V64" s="225">
        <f>ROUND(E64*U64,2)</f>
        <v>7.56</v>
      </c>
      <c r="W64" s="225"/>
      <c r="X64" s="225" t="s">
        <v>104</v>
      </c>
      <c r="Y64" s="215"/>
      <c r="Z64" s="215"/>
      <c r="AA64" s="215"/>
      <c r="AB64" s="215"/>
      <c r="AC64" s="215"/>
      <c r="AD64" s="215"/>
      <c r="AE64" s="215"/>
      <c r="AF64" s="215"/>
      <c r="AG64" s="215" t="s">
        <v>105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22"/>
      <c r="B65" s="223"/>
      <c r="C65" s="255" t="s">
        <v>215</v>
      </c>
      <c r="D65" s="249"/>
      <c r="E65" s="249"/>
      <c r="F65" s="249"/>
      <c r="G65" s="249"/>
      <c r="H65" s="225"/>
      <c r="I65" s="225"/>
      <c r="J65" s="225"/>
      <c r="K65" s="225"/>
      <c r="L65" s="225"/>
      <c r="M65" s="225"/>
      <c r="N65" s="224"/>
      <c r="O65" s="224"/>
      <c r="P65" s="224"/>
      <c r="Q65" s="224"/>
      <c r="R65" s="225"/>
      <c r="S65" s="225"/>
      <c r="T65" s="225"/>
      <c r="U65" s="225"/>
      <c r="V65" s="225"/>
      <c r="W65" s="225"/>
      <c r="X65" s="225"/>
      <c r="Y65" s="215"/>
      <c r="Z65" s="215"/>
      <c r="AA65" s="215"/>
      <c r="AB65" s="215"/>
      <c r="AC65" s="215"/>
      <c r="AD65" s="215"/>
      <c r="AE65" s="215"/>
      <c r="AF65" s="215"/>
      <c r="AG65" s="215" t="s">
        <v>124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x14ac:dyDescent="0.2">
      <c r="A66" s="3"/>
      <c r="B66" s="4"/>
      <c r="C66" s="258"/>
      <c r="D66" s="6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AE66">
        <v>15</v>
      </c>
      <c r="AF66">
        <v>21</v>
      </c>
      <c r="AG66" t="s">
        <v>85</v>
      </c>
    </row>
    <row r="67" spans="1:60" x14ac:dyDescent="0.2">
      <c r="A67" s="218"/>
      <c r="B67" s="219" t="s">
        <v>29</v>
      </c>
      <c r="C67" s="259"/>
      <c r="D67" s="220"/>
      <c r="E67" s="221"/>
      <c r="F67" s="221"/>
      <c r="G67" s="233">
        <f>G8+G31+G53+G57+G61+G63</f>
        <v>0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AE67">
        <f>SUMIF(L7:L65,AE66,G7:G65)</f>
        <v>0</v>
      </c>
      <c r="AF67">
        <f>SUMIF(L7:L65,AF66,G7:G65)</f>
        <v>0</v>
      </c>
      <c r="AG67" t="s">
        <v>220</v>
      </c>
    </row>
    <row r="68" spans="1:60" x14ac:dyDescent="0.2">
      <c r="C68" s="260"/>
      <c r="D68" s="10"/>
      <c r="AG68" t="s">
        <v>221</v>
      </c>
    </row>
    <row r="69" spans="1:60" x14ac:dyDescent="0.2">
      <c r="D69" s="10"/>
    </row>
    <row r="70" spans="1:60" x14ac:dyDescent="0.2">
      <c r="D70" s="10"/>
    </row>
    <row r="71" spans="1:60" x14ac:dyDescent="0.2">
      <c r="D71" s="10"/>
    </row>
    <row r="72" spans="1:60" x14ac:dyDescent="0.2">
      <c r="D72" s="10"/>
    </row>
    <row r="73" spans="1:60" x14ac:dyDescent="0.2">
      <c r="D73" s="10"/>
    </row>
    <row r="74" spans="1:60" x14ac:dyDescent="0.2">
      <c r="D74" s="10"/>
    </row>
    <row r="75" spans="1:60" x14ac:dyDescent="0.2">
      <c r="D75" s="10"/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aA0j5viNFpq4OFeHr9ysnG5AGmORRgFjMVB1VfvUUwvbZYXngzQrwENMG0W4ujmDtWVNR2TWRQmjMzFZF9Aa9g==" saltValue="RF2t4CvzPrSYb7EKwHxuRA==" spinCount="100000" sheet="1"/>
  <mergeCells count="8">
    <mergeCell ref="C60:G60"/>
    <mergeCell ref="C65:G65"/>
    <mergeCell ref="A1:G1"/>
    <mergeCell ref="C2:G2"/>
    <mergeCell ref="C3:G3"/>
    <mergeCell ref="C4:G4"/>
    <mergeCell ref="C18:G18"/>
    <mergeCell ref="C59:G5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sitom tech</dc:creator>
  <cp:lastModifiedBy>sitom tech</cp:lastModifiedBy>
  <cp:lastPrinted>2019-03-19T12:27:02Z</cp:lastPrinted>
  <dcterms:created xsi:type="dcterms:W3CDTF">2009-04-08T07:15:50Z</dcterms:created>
  <dcterms:modified xsi:type="dcterms:W3CDTF">2022-06-17T09:15:11Z</dcterms:modified>
</cp:coreProperties>
</file>